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/>
  <mc:AlternateContent xmlns:mc="http://schemas.openxmlformats.org/markup-compatibility/2006">
    <mc:Choice Requires="x15">
      <x15ac:absPath xmlns:x15ac="http://schemas.microsoft.com/office/spreadsheetml/2010/11/ac" url="\\2K11\RedirectedFolders\nedbalova\Desktop\Veřejné zakázky\2018\nemocnice\"/>
    </mc:Choice>
  </mc:AlternateContent>
  <xr:revisionPtr revIDLastSave="0" documentId="8_{EB5664FA-70E3-4827-8A93-83073E1D1DC4}" xr6:coauthVersionLast="32" xr6:coauthVersionMax="32" xr10:uidLastSave="{00000000-0000-0000-0000-000000000000}"/>
  <bookViews>
    <workbookView xWindow="0" yWindow="0" windowWidth="25200" windowHeight="11775" xr2:uid="{00000000-000D-0000-FFFF-FFFF00000000}"/>
  </bookViews>
  <sheets>
    <sheet name="Rekapitulace stavby" sheetId="1" r:id="rId1"/>
    <sheet name="17_42_0100 - Stavební část" sheetId="2" r:id="rId2"/>
    <sheet name="17_42_0200 - Ostatní náklady" sheetId="3" r:id="rId3"/>
    <sheet name="Pokyny pro vyplnění" sheetId="4" r:id="rId4"/>
  </sheets>
  <definedNames>
    <definedName name="_xlnm._FilterDatabase" localSheetId="1" hidden="1">'17_42_0100 - Stavební část'!$C$91:$K$91</definedName>
    <definedName name="_xlnm._FilterDatabase" localSheetId="2" hidden="1">'17_42_0200 - Ostatní náklady'!$C$76:$K$76</definedName>
    <definedName name="_xlnm.Print_Titles" localSheetId="1">'17_42_0100 - Stavební část'!$91:$91</definedName>
    <definedName name="_xlnm.Print_Titles" localSheetId="2">'17_42_0200 - Ostatní náklady'!$76:$76</definedName>
    <definedName name="_xlnm.Print_Titles" localSheetId="0">'Rekapitulace stavby'!$49:$49</definedName>
    <definedName name="_xlnm.Print_Area" localSheetId="1">'17_42_0100 - Stavební část'!$C$4:$J$36,'17_42_0100 - Stavební část'!$C$42:$J$73,'17_42_0100 - Stavební část'!$C$79:$K$634</definedName>
    <definedName name="_xlnm.Print_Area" localSheetId="2">'17_42_0200 - Ostatní náklady'!$C$4:$J$36,'17_42_0200 - Ostatní náklady'!$C$42:$J$58,'17_42_0200 - Ostatní náklady'!$C$64:$K$82</definedName>
    <definedName name="_xlnm.Print_Area" localSheetId="3">'Pokyny pro vyplnění'!$B$2:$K$69,'Pokyny pro vyplnění'!$B$72:$K$116,'Pokyny pro vyplnění'!$B$119:$K$188,'Pokyny pro vyplnění'!$B$196:$K$216</definedName>
    <definedName name="_xlnm.Print_Area" localSheetId="0">'Rekapitulace stavby'!$D$4:$AO$33,'Rekapitulace stavby'!$C$39:$AQ$54</definedName>
  </definedNames>
  <calcPr calcId="162913"/>
</workbook>
</file>

<file path=xl/calcChain.xml><?xml version="1.0" encoding="utf-8"?>
<calcChain xmlns="http://schemas.openxmlformats.org/spreadsheetml/2006/main">
  <c r="AY53" i="1" l="1"/>
  <c r="AX53" i="1"/>
  <c r="BI82" i="3"/>
  <c r="BH82" i="3"/>
  <c r="BG82" i="3"/>
  <c r="BE82" i="3"/>
  <c r="T82" i="3"/>
  <c r="R82" i="3"/>
  <c r="P82" i="3"/>
  <c r="BK82" i="3"/>
  <c r="J82" i="3"/>
  <c r="BF82" i="3" s="1"/>
  <c r="BI81" i="3"/>
  <c r="BH81" i="3"/>
  <c r="BG81" i="3"/>
  <c r="BE81" i="3"/>
  <c r="T81" i="3"/>
  <c r="R81" i="3"/>
  <c r="P81" i="3"/>
  <c r="BK81" i="3"/>
  <c r="J81" i="3"/>
  <c r="BF81" i="3" s="1"/>
  <c r="BI80" i="3"/>
  <c r="BH80" i="3"/>
  <c r="BG80" i="3"/>
  <c r="BE80" i="3"/>
  <c r="T80" i="3"/>
  <c r="R80" i="3"/>
  <c r="P80" i="3"/>
  <c r="BK80" i="3"/>
  <c r="J80" i="3"/>
  <c r="BF80" i="3" s="1"/>
  <c r="BI79" i="3"/>
  <c r="BH79" i="3"/>
  <c r="BG79" i="3"/>
  <c r="BE79" i="3"/>
  <c r="T79" i="3"/>
  <c r="T78" i="3" s="1"/>
  <c r="T77" i="3" s="1"/>
  <c r="R79" i="3"/>
  <c r="R78" i="3" s="1"/>
  <c r="R77" i="3" s="1"/>
  <c r="P79" i="3"/>
  <c r="P78" i="3" s="1"/>
  <c r="P77" i="3" s="1"/>
  <c r="AU53" i="1" s="1"/>
  <c r="BK79" i="3"/>
  <c r="BK78" i="3" s="1"/>
  <c r="J79" i="3"/>
  <c r="BF79" i="3" s="1"/>
  <c r="J73" i="3"/>
  <c r="F73" i="3"/>
  <c r="F71" i="3"/>
  <c r="E69" i="3"/>
  <c r="J51" i="3"/>
  <c r="F51" i="3"/>
  <c r="F49" i="3"/>
  <c r="E47" i="3"/>
  <c r="J18" i="3"/>
  <c r="E18" i="3"/>
  <c r="F52" i="3" s="1"/>
  <c r="J17" i="3"/>
  <c r="J12" i="3"/>
  <c r="J49" i="3" s="1"/>
  <c r="E7" i="3"/>
  <c r="E45" i="3" s="1"/>
  <c r="AY52" i="1"/>
  <c r="AX52" i="1"/>
  <c r="BI634" i="2"/>
  <c r="BH634" i="2"/>
  <c r="BG634" i="2"/>
  <c r="BE634" i="2"/>
  <c r="T634" i="2"/>
  <c r="R634" i="2"/>
  <c r="P634" i="2"/>
  <c r="BK634" i="2"/>
  <c r="J634" i="2"/>
  <c r="BF634" i="2" s="1"/>
  <c r="BI633" i="2"/>
  <c r="BH633" i="2"/>
  <c r="BG633" i="2"/>
  <c r="BE633" i="2"/>
  <c r="T633" i="2"/>
  <c r="R633" i="2"/>
  <c r="P633" i="2"/>
  <c r="BK633" i="2"/>
  <c r="J633" i="2"/>
  <c r="BF633" i="2" s="1"/>
  <c r="BI631" i="2"/>
  <c r="BH631" i="2"/>
  <c r="BG631" i="2"/>
  <c r="BE631" i="2"/>
  <c r="T631" i="2"/>
  <c r="R631" i="2"/>
  <c r="P631" i="2"/>
  <c r="BK631" i="2"/>
  <c r="J631" i="2"/>
  <c r="BF631" i="2" s="1"/>
  <c r="BI630" i="2"/>
  <c r="BH630" i="2"/>
  <c r="BG630" i="2"/>
  <c r="BE630" i="2"/>
  <c r="T630" i="2"/>
  <c r="R630" i="2"/>
  <c r="P630" i="2"/>
  <c r="BK630" i="2"/>
  <c r="J630" i="2"/>
  <c r="BF630" i="2" s="1"/>
  <c r="BI629" i="2"/>
  <c r="BH629" i="2"/>
  <c r="BG629" i="2"/>
  <c r="BE629" i="2"/>
  <c r="T629" i="2"/>
  <c r="R629" i="2"/>
  <c r="P629" i="2"/>
  <c r="BK629" i="2"/>
  <c r="J629" i="2"/>
  <c r="BF629" i="2" s="1"/>
  <c r="BI628" i="2"/>
  <c r="BH628" i="2"/>
  <c r="BG628" i="2"/>
  <c r="BE628" i="2"/>
  <c r="T628" i="2"/>
  <c r="R628" i="2"/>
  <c r="P628" i="2"/>
  <c r="BK628" i="2"/>
  <c r="J628" i="2"/>
  <c r="BF628" i="2" s="1"/>
  <c r="BI622" i="2"/>
  <c r="BH622" i="2"/>
  <c r="BG622" i="2"/>
  <c r="BE622" i="2"/>
  <c r="T622" i="2"/>
  <c r="R622" i="2"/>
  <c r="P622" i="2"/>
  <c r="BK622" i="2"/>
  <c r="J622" i="2"/>
  <c r="BF622" i="2" s="1"/>
  <c r="BI617" i="2"/>
  <c r="BH617" i="2"/>
  <c r="BG617" i="2"/>
  <c r="BE617" i="2"/>
  <c r="T617" i="2"/>
  <c r="R617" i="2"/>
  <c r="P617" i="2"/>
  <c r="BK617" i="2"/>
  <c r="J617" i="2"/>
  <c r="BF617" i="2" s="1"/>
  <c r="BI612" i="2"/>
  <c r="BH612" i="2"/>
  <c r="BG612" i="2"/>
  <c r="BE612" i="2"/>
  <c r="T612" i="2"/>
  <c r="R612" i="2"/>
  <c r="P612" i="2"/>
  <c r="BK612" i="2"/>
  <c r="J612" i="2"/>
  <c r="BF612" i="2" s="1"/>
  <c r="BI607" i="2"/>
  <c r="BH607" i="2"/>
  <c r="BG607" i="2"/>
  <c r="BE607" i="2"/>
  <c r="T607" i="2"/>
  <c r="R607" i="2"/>
  <c r="P607" i="2"/>
  <c r="BK607" i="2"/>
  <c r="J607" i="2"/>
  <c r="BF607" i="2" s="1"/>
  <c r="BI604" i="2"/>
  <c r="BH604" i="2"/>
  <c r="BG604" i="2"/>
  <c r="BE604" i="2"/>
  <c r="T604" i="2"/>
  <c r="R604" i="2"/>
  <c r="P604" i="2"/>
  <c r="BK604" i="2"/>
  <c r="J604" i="2"/>
  <c r="BF604" i="2" s="1"/>
  <c r="BI602" i="2"/>
  <c r="BH602" i="2"/>
  <c r="BG602" i="2"/>
  <c r="BE602" i="2"/>
  <c r="T602" i="2"/>
  <c r="R602" i="2"/>
  <c r="P602" i="2"/>
  <c r="BK602" i="2"/>
  <c r="J602" i="2"/>
  <c r="BF602" i="2" s="1"/>
  <c r="BI600" i="2"/>
  <c r="BH600" i="2"/>
  <c r="BG600" i="2"/>
  <c r="BE600" i="2"/>
  <c r="T600" i="2"/>
  <c r="R600" i="2"/>
  <c r="P600" i="2"/>
  <c r="BK600" i="2"/>
  <c r="J600" i="2"/>
  <c r="BF600" i="2" s="1"/>
  <c r="BI587" i="2"/>
  <c r="BH587" i="2"/>
  <c r="BG587" i="2"/>
  <c r="BE587" i="2"/>
  <c r="T587" i="2"/>
  <c r="T586" i="2" s="1"/>
  <c r="R587" i="2"/>
  <c r="R586" i="2" s="1"/>
  <c r="P587" i="2"/>
  <c r="P586" i="2" s="1"/>
  <c r="BK587" i="2"/>
  <c r="BK586" i="2" s="1"/>
  <c r="J586" i="2" s="1"/>
  <c r="J69" i="2" s="1"/>
  <c r="J587" i="2"/>
  <c r="BF587" i="2" s="1"/>
  <c r="BI585" i="2"/>
  <c r="BH585" i="2"/>
  <c r="BG585" i="2"/>
  <c r="BE585" i="2"/>
  <c r="T585" i="2"/>
  <c r="R585" i="2"/>
  <c r="P585" i="2"/>
  <c r="BK585" i="2"/>
  <c r="J585" i="2"/>
  <c r="BF585" i="2" s="1"/>
  <c r="BI580" i="2"/>
  <c r="BH580" i="2"/>
  <c r="BG580" i="2"/>
  <c r="BE580" i="2"/>
  <c r="T580" i="2"/>
  <c r="R580" i="2"/>
  <c r="P580" i="2"/>
  <c r="BK580" i="2"/>
  <c r="J580" i="2"/>
  <c r="BF580" i="2" s="1"/>
  <c r="BI577" i="2"/>
  <c r="BH577" i="2"/>
  <c r="BG577" i="2"/>
  <c r="BE577" i="2"/>
  <c r="T577" i="2"/>
  <c r="R577" i="2"/>
  <c r="P577" i="2"/>
  <c r="BK577" i="2"/>
  <c r="J577" i="2"/>
  <c r="BF577" i="2" s="1"/>
  <c r="BI576" i="2"/>
  <c r="BH576" i="2"/>
  <c r="BG576" i="2"/>
  <c r="BE576" i="2"/>
  <c r="T576" i="2"/>
  <c r="R576" i="2"/>
  <c r="P576" i="2"/>
  <c r="BK576" i="2"/>
  <c r="J576" i="2"/>
  <c r="BF576" i="2" s="1"/>
  <c r="BI573" i="2"/>
  <c r="BH573" i="2"/>
  <c r="BG573" i="2"/>
  <c r="BE573" i="2"/>
  <c r="T573" i="2"/>
  <c r="R573" i="2"/>
  <c r="P573" i="2"/>
  <c r="BK573" i="2"/>
  <c r="J573" i="2"/>
  <c r="BF573" i="2" s="1"/>
  <c r="BI569" i="2"/>
  <c r="BH569" i="2"/>
  <c r="BG569" i="2"/>
  <c r="BE569" i="2"/>
  <c r="T569" i="2"/>
  <c r="R569" i="2"/>
  <c r="P569" i="2"/>
  <c r="BK569" i="2"/>
  <c r="J569" i="2"/>
  <c r="BF569" i="2" s="1"/>
  <c r="BI566" i="2"/>
  <c r="BH566" i="2"/>
  <c r="BG566" i="2"/>
  <c r="BE566" i="2"/>
  <c r="T566" i="2"/>
  <c r="R566" i="2"/>
  <c r="P566" i="2"/>
  <c r="BK566" i="2"/>
  <c r="J566" i="2"/>
  <c r="BF566" i="2" s="1"/>
  <c r="BI565" i="2"/>
  <c r="BH565" i="2"/>
  <c r="BG565" i="2"/>
  <c r="BE565" i="2"/>
  <c r="T565" i="2"/>
  <c r="R565" i="2"/>
  <c r="P565" i="2"/>
  <c r="BK565" i="2"/>
  <c r="J565" i="2"/>
  <c r="BF565" i="2" s="1"/>
  <c r="BI560" i="2"/>
  <c r="BH560" i="2"/>
  <c r="BG560" i="2"/>
  <c r="BE560" i="2"/>
  <c r="T560" i="2"/>
  <c r="R560" i="2"/>
  <c r="P560" i="2"/>
  <c r="BK560" i="2"/>
  <c r="J560" i="2"/>
  <c r="BF560" i="2" s="1"/>
  <c r="BI557" i="2"/>
  <c r="BH557" i="2"/>
  <c r="BG557" i="2"/>
  <c r="BE557" i="2"/>
  <c r="T557" i="2"/>
  <c r="R557" i="2"/>
  <c r="P557" i="2"/>
  <c r="BK557" i="2"/>
  <c r="J557" i="2"/>
  <c r="BF557" i="2" s="1"/>
  <c r="BI555" i="2"/>
  <c r="BH555" i="2"/>
  <c r="BG555" i="2"/>
  <c r="BE555" i="2"/>
  <c r="T555" i="2"/>
  <c r="R555" i="2"/>
  <c r="P555" i="2"/>
  <c r="BK555" i="2"/>
  <c r="J555" i="2"/>
  <c r="BF555" i="2" s="1"/>
  <c r="BI554" i="2"/>
  <c r="BH554" i="2"/>
  <c r="BG554" i="2"/>
  <c r="BE554" i="2"/>
  <c r="T554" i="2"/>
  <c r="R554" i="2"/>
  <c r="P554" i="2"/>
  <c r="BK554" i="2"/>
  <c r="J554" i="2"/>
  <c r="BF554" i="2" s="1"/>
  <c r="BI553" i="2"/>
  <c r="BH553" i="2"/>
  <c r="BG553" i="2"/>
  <c r="BE553" i="2"/>
  <c r="T553" i="2"/>
  <c r="R553" i="2"/>
  <c r="P553" i="2"/>
  <c r="BK553" i="2"/>
  <c r="J553" i="2"/>
  <c r="BF553" i="2" s="1"/>
  <c r="BI552" i="2"/>
  <c r="BH552" i="2"/>
  <c r="BG552" i="2"/>
  <c r="BE552" i="2"/>
  <c r="T552" i="2"/>
  <c r="R552" i="2"/>
  <c r="P552" i="2"/>
  <c r="BK552" i="2"/>
  <c r="J552" i="2"/>
  <c r="BF552" i="2" s="1"/>
  <c r="BI550" i="2"/>
  <c r="BH550" i="2"/>
  <c r="BG550" i="2"/>
  <c r="BE550" i="2"/>
  <c r="T550" i="2"/>
  <c r="R550" i="2"/>
  <c r="P550" i="2"/>
  <c r="BK550" i="2"/>
  <c r="J550" i="2"/>
  <c r="BF550" i="2" s="1"/>
  <c r="BI548" i="2"/>
  <c r="BH548" i="2"/>
  <c r="BG548" i="2"/>
  <c r="BE548" i="2"/>
  <c r="T548" i="2"/>
  <c r="R548" i="2"/>
  <c r="P548" i="2"/>
  <c r="BK548" i="2"/>
  <c r="J548" i="2"/>
  <c r="BF548" i="2" s="1"/>
  <c r="BI547" i="2"/>
  <c r="BH547" i="2"/>
  <c r="BG547" i="2"/>
  <c r="BE547" i="2"/>
  <c r="T547" i="2"/>
  <c r="R547" i="2"/>
  <c r="P547" i="2"/>
  <c r="BK547" i="2"/>
  <c r="J547" i="2"/>
  <c r="BF547" i="2" s="1"/>
  <c r="BI545" i="2"/>
  <c r="BH545" i="2"/>
  <c r="BG545" i="2"/>
  <c r="BE545" i="2"/>
  <c r="T545" i="2"/>
  <c r="R545" i="2"/>
  <c r="P545" i="2"/>
  <c r="BK545" i="2"/>
  <c r="J545" i="2"/>
  <c r="BF545" i="2" s="1"/>
  <c r="BI543" i="2"/>
  <c r="BH543" i="2"/>
  <c r="BG543" i="2"/>
  <c r="BE543" i="2"/>
  <c r="T543" i="2"/>
  <c r="R543" i="2"/>
  <c r="P543" i="2"/>
  <c r="BK543" i="2"/>
  <c r="J543" i="2"/>
  <c r="BF543" i="2" s="1"/>
  <c r="BI540" i="2"/>
  <c r="BH540" i="2"/>
  <c r="BG540" i="2"/>
  <c r="BE540" i="2"/>
  <c r="T540" i="2"/>
  <c r="R540" i="2"/>
  <c r="P540" i="2"/>
  <c r="BK540" i="2"/>
  <c r="J540" i="2"/>
  <c r="BF540" i="2" s="1"/>
  <c r="BI538" i="2"/>
  <c r="BH538" i="2"/>
  <c r="BG538" i="2"/>
  <c r="BE538" i="2"/>
  <c r="T538" i="2"/>
  <c r="R538" i="2"/>
  <c r="P538" i="2"/>
  <c r="BK538" i="2"/>
  <c r="J538" i="2"/>
  <c r="BF538" i="2" s="1"/>
  <c r="BI536" i="2"/>
  <c r="BH536" i="2"/>
  <c r="BG536" i="2"/>
  <c r="BE536" i="2"/>
  <c r="T536" i="2"/>
  <c r="R536" i="2"/>
  <c r="P536" i="2"/>
  <c r="BK536" i="2"/>
  <c r="J536" i="2"/>
  <c r="BF536" i="2" s="1"/>
  <c r="BI533" i="2"/>
  <c r="BH533" i="2"/>
  <c r="BG533" i="2"/>
  <c r="BE533" i="2"/>
  <c r="T533" i="2"/>
  <c r="R533" i="2"/>
  <c r="P533" i="2"/>
  <c r="BK533" i="2"/>
  <c r="J533" i="2"/>
  <c r="BF533" i="2" s="1"/>
  <c r="BI528" i="2"/>
  <c r="BH528" i="2"/>
  <c r="BG528" i="2"/>
  <c r="BE528" i="2"/>
  <c r="T528" i="2"/>
  <c r="R528" i="2"/>
  <c r="P528" i="2"/>
  <c r="BK528" i="2"/>
  <c r="J528" i="2"/>
  <c r="BF528" i="2" s="1"/>
  <c r="BI526" i="2"/>
  <c r="BH526" i="2"/>
  <c r="BG526" i="2"/>
  <c r="BE526" i="2"/>
  <c r="T526" i="2"/>
  <c r="R526" i="2"/>
  <c r="P526" i="2"/>
  <c r="BK526" i="2"/>
  <c r="J526" i="2"/>
  <c r="BF526" i="2" s="1"/>
  <c r="BI523" i="2"/>
  <c r="BH523" i="2"/>
  <c r="BG523" i="2"/>
  <c r="BE523" i="2"/>
  <c r="T523" i="2"/>
  <c r="R523" i="2"/>
  <c r="P523" i="2"/>
  <c r="BK523" i="2"/>
  <c r="J523" i="2"/>
  <c r="BF523" i="2" s="1"/>
  <c r="BI518" i="2"/>
  <c r="BH518" i="2"/>
  <c r="BG518" i="2"/>
  <c r="BE518" i="2"/>
  <c r="T518" i="2"/>
  <c r="R518" i="2"/>
  <c r="P518" i="2"/>
  <c r="BK518" i="2"/>
  <c r="J518" i="2"/>
  <c r="BF518" i="2" s="1"/>
  <c r="BI516" i="2"/>
  <c r="BH516" i="2"/>
  <c r="BG516" i="2"/>
  <c r="BE516" i="2"/>
  <c r="T516" i="2"/>
  <c r="R516" i="2"/>
  <c r="P516" i="2"/>
  <c r="BK516" i="2"/>
  <c r="J516" i="2"/>
  <c r="BF516" i="2" s="1"/>
  <c r="BI514" i="2"/>
  <c r="BH514" i="2"/>
  <c r="BG514" i="2"/>
  <c r="BE514" i="2"/>
  <c r="T514" i="2"/>
  <c r="R514" i="2"/>
  <c r="P514" i="2"/>
  <c r="BK514" i="2"/>
  <c r="J514" i="2"/>
  <c r="BF514" i="2" s="1"/>
  <c r="BI509" i="2"/>
  <c r="BH509" i="2"/>
  <c r="BG509" i="2"/>
  <c r="BE509" i="2"/>
  <c r="T509" i="2"/>
  <c r="R509" i="2"/>
  <c r="P509" i="2"/>
  <c r="BK509" i="2"/>
  <c r="J509" i="2"/>
  <c r="BF509" i="2" s="1"/>
  <c r="BI507" i="2"/>
  <c r="BH507" i="2"/>
  <c r="BG507" i="2"/>
  <c r="BE507" i="2"/>
  <c r="T507" i="2"/>
  <c r="R507" i="2"/>
  <c r="P507" i="2"/>
  <c r="BK507" i="2"/>
  <c r="J507" i="2"/>
  <c r="BF507" i="2" s="1"/>
  <c r="BI502" i="2"/>
  <c r="BH502" i="2"/>
  <c r="BG502" i="2"/>
  <c r="BE502" i="2"/>
  <c r="T502" i="2"/>
  <c r="R502" i="2"/>
  <c r="P502" i="2"/>
  <c r="BK502" i="2"/>
  <c r="J502" i="2"/>
  <c r="BF502" i="2" s="1"/>
  <c r="BI499" i="2"/>
  <c r="BH499" i="2"/>
  <c r="BG499" i="2"/>
  <c r="BE499" i="2"/>
  <c r="T499" i="2"/>
  <c r="T498" i="2" s="1"/>
  <c r="R499" i="2"/>
  <c r="R498" i="2" s="1"/>
  <c r="P499" i="2"/>
  <c r="P498" i="2" s="1"/>
  <c r="BK499" i="2"/>
  <c r="BK498" i="2" s="1"/>
  <c r="J498" i="2" s="1"/>
  <c r="J62" i="2" s="1"/>
  <c r="J499" i="2"/>
  <c r="BF499" i="2" s="1"/>
  <c r="BI497" i="2"/>
  <c r="BH497" i="2"/>
  <c r="BG497" i="2"/>
  <c r="BE497" i="2"/>
  <c r="T497" i="2"/>
  <c r="R497" i="2"/>
  <c r="P497" i="2"/>
  <c r="BK497" i="2"/>
  <c r="J497" i="2"/>
  <c r="BF497" i="2" s="1"/>
  <c r="BI495" i="2"/>
  <c r="BH495" i="2"/>
  <c r="BG495" i="2"/>
  <c r="BE495" i="2"/>
  <c r="T495" i="2"/>
  <c r="R495" i="2"/>
  <c r="P495" i="2"/>
  <c r="BK495" i="2"/>
  <c r="J495" i="2"/>
  <c r="BF495" i="2" s="1"/>
  <c r="BI494" i="2"/>
  <c r="BH494" i="2"/>
  <c r="BG494" i="2"/>
  <c r="BE494" i="2"/>
  <c r="T494" i="2"/>
  <c r="R494" i="2"/>
  <c r="P494" i="2"/>
  <c r="BK494" i="2"/>
  <c r="J494" i="2"/>
  <c r="BF494" i="2" s="1"/>
  <c r="BI493" i="2"/>
  <c r="BH493" i="2"/>
  <c r="BG493" i="2"/>
  <c r="BE493" i="2"/>
  <c r="T493" i="2"/>
  <c r="R493" i="2"/>
  <c r="P493" i="2"/>
  <c r="BK493" i="2"/>
  <c r="J493" i="2"/>
  <c r="BF493" i="2" s="1"/>
  <c r="BI489" i="2"/>
  <c r="BH489" i="2"/>
  <c r="BG489" i="2"/>
  <c r="BE489" i="2"/>
  <c r="T489" i="2"/>
  <c r="R489" i="2"/>
  <c r="P489" i="2"/>
  <c r="BK489" i="2"/>
  <c r="J489" i="2"/>
  <c r="BF489" i="2" s="1"/>
  <c r="BI487" i="2"/>
  <c r="BH487" i="2"/>
  <c r="BG487" i="2"/>
  <c r="BE487" i="2"/>
  <c r="T487" i="2"/>
  <c r="R487" i="2"/>
  <c r="P487" i="2"/>
  <c r="BK487" i="2"/>
  <c r="J487" i="2"/>
  <c r="BF487" i="2" s="1"/>
  <c r="BI484" i="2"/>
  <c r="BH484" i="2"/>
  <c r="BG484" i="2"/>
  <c r="BE484" i="2"/>
  <c r="T484" i="2"/>
  <c r="R484" i="2"/>
  <c r="P484" i="2"/>
  <c r="BK484" i="2"/>
  <c r="J484" i="2"/>
  <c r="BF484" i="2" s="1"/>
  <c r="BI483" i="2"/>
  <c r="BH483" i="2"/>
  <c r="BG483" i="2"/>
  <c r="BE483" i="2"/>
  <c r="T483" i="2"/>
  <c r="R483" i="2"/>
  <c r="P483" i="2"/>
  <c r="BK483" i="2"/>
  <c r="J483" i="2"/>
  <c r="BF483" i="2" s="1"/>
  <c r="BI478" i="2"/>
  <c r="BH478" i="2"/>
  <c r="BG478" i="2"/>
  <c r="BE478" i="2"/>
  <c r="T478" i="2"/>
  <c r="R478" i="2"/>
  <c r="P478" i="2"/>
  <c r="BK478" i="2"/>
  <c r="J478" i="2"/>
  <c r="BF478" i="2" s="1"/>
  <c r="BI475" i="2"/>
  <c r="BH475" i="2"/>
  <c r="BG475" i="2"/>
  <c r="BE475" i="2"/>
  <c r="T475" i="2"/>
  <c r="R475" i="2"/>
  <c r="P475" i="2"/>
  <c r="BK475" i="2"/>
  <c r="J475" i="2"/>
  <c r="BF475" i="2" s="1"/>
  <c r="BI473" i="2"/>
  <c r="BH473" i="2"/>
  <c r="BG473" i="2"/>
  <c r="BE473" i="2"/>
  <c r="T473" i="2"/>
  <c r="R473" i="2"/>
  <c r="P473" i="2"/>
  <c r="BK473" i="2"/>
  <c r="J473" i="2"/>
  <c r="BF473" i="2" s="1"/>
  <c r="BI466" i="2"/>
  <c r="BH466" i="2"/>
  <c r="BG466" i="2"/>
  <c r="BE466" i="2"/>
  <c r="T466" i="2"/>
  <c r="R466" i="2"/>
  <c r="P466" i="2"/>
  <c r="BK466" i="2"/>
  <c r="J466" i="2"/>
  <c r="BF466" i="2" s="1"/>
  <c r="BI465" i="2"/>
  <c r="BH465" i="2"/>
  <c r="BG465" i="2"/>
  <c r="BE465" i="2"/>
  <c r="T465" i="2"/>
  <c r="R465" i="2"/>
  <c r="P465" i="2"/>
  <c r="BK465" i="2"/>
  <c r="J465" i="2"/>
  <c r="BF465" i="2" s="1"/>
  <c r="BI463" i="2"/>
  <c r="BH463" i="2"/>
  <c r="BG463" i="2"/>
  <c r="BE463" i="2"/>
  <c r="T463" i="2"/>
  <c r="R463" i="2"/>
  <c r="P463" i="2"/>
  <c r="BK463" i="2"/>
  <c r="J463" i="2"/>
  <c r="BF463" i="2" s="1"/>
  <c r="BI461" i="2"/>
  <c r="BH461" i="2"/>
  <c r="BG461" i="2"/>
  <c r="BE461" i="2"/>
  <c r="T461" i="2"/>
  <c r="R461" i="2"/>
  <c r="P461" i="2"/>
  <c r="BK461" i="2"/>
  <c r="J461" i="2"/>
  <c r="BF461" i="2" s="1"/>
  <c r="BI460" i="2"/>
  <c r="BH460" i="2"/>
  <c r="BG460" i="2"/>
  <c r="BE460" i="2"/>
  <c r="T460" i="2"/>
  <c r="R460" i="2"/>
  <c r="P460" i="2"/>
  <c r="BK460" i="2"/>
  <c r="J460" i="2"/>
  <c r="BF460" i="2" s="1"/>
  <c r="BI459" i="2"/>
  <c r="BH459" i="2"/>
  <c r="BG459" i="2"/>
  <c r="BE459" i="2"/>
  <c r="T459" i="2"/>
  <c r="R459" i="2"/>
  <c r="P459" i="2"/>
  <c r="BK459" i="2"/>
  <c r="J459" i="2"/>
  <c r="BF459" i="2" s="1"/>
  <c r="BI458" i="2"/>
  <c r="BH458" i="2"/>
  <c r="BG458" i="2"/>
  <c r="BE458" i="2"/>
  <c r="T458" i="2"/>
  <c r="R458" i="2"/>
  <c r="P458" i="2"/>
  <c r="BK458" i="2"/>
  <c r="J458" i="2"/>
  <c r="BF458" i="2" s="1"/>
  <c r="BI457" i="2"/>
  <c r="BH457" i="2"/>
  <c r="BG457" i="2"/>
  <c r="BE457" i="2"/>
  <c r="T457" i="2"/>
  <c r="R457" i="2"/>
  <c r="P457" i="2"/>
  <c r="BK457" i="2"/>
  <c r="J457" i="2"/>
  <c r="BF457" i="2" s="1"/>
  <c r="BI455" i="2"/>
  <c r="BH455" i="2"/>
  <c r="BG455" i="2"/>
  <c r="BE455" i="2"/>
  <c r="T455" i="2"/>
  <c r="R455" i="2"/>
  <c r="P455" i="2"/>
  <c r="BK455" i="2"/>
  <c r="J455" i="2"/>
  <c r="BF455" i="2" s="1"/>
  <c r="BI451" i="2"/>
  <c r="BH451" i="2"/>
  <c r="BG451" i="2"/>
  <c r="BE451" i="2"/>
  <c r="T451" i="2"/>
  <c r="R451" i="2"/>
  <c r="P451" i="2"/>
  <c r="BK451" i="2"/>
  <c r="J451" i="2"/>
  <c r="BF451" i="2" s="1"/>
  <c r="BI445" i="2"/>
  <c r="BH445" i="2"/>
  <c r="BG445" i="2"/>
  <c r="BE445" i="2"/>
  <c r="T445" i="2"/>
  <c r="R445" i="2"/>
  <c r="P445" i="2"/>
  <c r="BK445" i="2"/>
  <c r="J445" i="2"/>
  <c r="BF445" i="2" s="1"/>
  <c r="BI439" i="2"/>
  <c r="BH439" i="2"/>
  <c r="BG439" i="2"/>
  <c r="BE439" i="2"/>
  <c r="T439" i="2"/>
  <c r="R439" i="2"/>
  <c r="P439" i="2"/>
  <c r="BK439" i="2"/>
  <c r="J439" i="2"/>
  <c r="BF439" i="2" s="1"/>
  <c r="BI438" i="2"/>
  <c r="BH438" i="2"/>
  <c r="BG438" i="2"/>
  <c r="BE438" i="2"/>
  <c r="T438" i="2"/>
  <c r="R438" i="2"/>
  <c r="P438" i="2"/>
  <c r="BK438" i="2"/>
  <c r="J438" i="2"/>
  <c r="BF438" i="2" s="1"/>
  <c r="BI433" i="2"/>
  <c r="BH433" i="2"/>
  <c r="BG433" i="2"/>
  <c r="BE433" i="2"/>
  <c r="T433" i="2"/>
  <c r="R433" i="2"/>
  <c r="P433" i="2"/>
  <c r="BK433" i="2"/>
  <c r="J433" i="2"/>
  <c r="BF433" i="2" s="1"/>
  <c r="BI432" i="2"/>
  <c r="BH432" i="2"/>
  <c r="BG432" i="2"/>
  <c r="BE432" i="2"/>
  <c r="T432" i="2"/>
  <c r="R432" i="2"/>
  <c r="P432" i="2"/>
  <c r="BK432" i="2"/>
  <c r="J432" i="2"/>
  <c r="BF432" i="2" s="1"/>
  <c r="BI431" i="2"/>
  <c r="BH431" i="2"/>
  <c r="BG431" i="2"/>
  <c r="BE431" i="2"/>
  <c r="T431" i="2"/>
  <c r="R431" i="2"/>
  <c r="P431" i="2"/>
  <c r="BK431" i="2"/>
  <c r="J431" i="2"/>
  <c r="BF431" i="2" s="1"/>
  <c r="BI428" i="2"/>
  <c r="BH428" i="2"/>
  <c r="BG428" i="2"/>
  <c r="BE428" i="2"/>
  <c r="T428" i="2"/>
  <c r="R428" i="2"/>
  <c r="P428" i="2"/>
  <c r="BK428" i="2"/>
  <c r="J428" i="2"/>
  <c r="BF428" i="2" s="1"/>
  <c r="BI423" i="2"/>
  <c r="BH423" i="2"/>
  <c r="BG423" i="2"/>
  <c r="BE423" i="2"/>
  <c r="T423" i="2"/>
  <c r="R423" i="2"/>
  <c r="P423" i="2"/>
  <c r="BK423" i="2"/>
  <c r="J423" i="2"/>
  <c r="BF423" i="2" s="1"/>
  <c r="BI421" i="2"/>
  <c r="BH421" i="2"/>
  <c r="BG421" i="2"/>
  <c r="BE421" i="2"/>
  <c r="T421" i="2"/>
  <c r="R421" i="2"/>
  <c r="P421" i="2"/>
  <c r="BK421" i="2"/>
  <c r="J421" i="2"/>
  <c r="BF421" i="2" s="1"/>
  <c r="BI417" i="2"/>
  <c r="BH417" i="2"/>
  <c r="BG417" i="2"/>
  <c r="BE417" i="2"/>
  <c r="T417" i="2"/>
  <c r="R417" i="2"/>
  <c r="P417" i="2"/>
  <c r="BK417" i="2"/>
  <c r="J417" i="2"/>
  <c r="BF417" i="2" s="1"/>
  <c r="BI412" i="2"/>
  <c r="BH412" i="2"/>
  <c r="BG412" i="2"/>
  <c r="BE412" i="2"/>
  <c r="T412" i="2"/>
  <c r="R412" i="2"/>
  <c r="P412" i="2"/>
  <c r="BK412" i="2"/>
  <c r="J412" i="2"/>
  <c r="BF412" i="2" s="1"/>
  <c r="BI407" i="2"/>
  <c r="BH407" i="2"/>
  <c r="BG407" i="2"/>
  <c r="BE407" i="2"/>
  <c r="T407" i="2"/>
  <c r="R407" i="2"/>
  <c r="P407" i="2"/>
  <c r="BK407" i="2"/>
  <c r="J407" i="2"/>
  <c r="BF407" i="2" s="1"/>
  <c r="BI379" i="2"/>
  <c r="BH379" i="2"/>
  <c r="BG379" i="2"/>
  <c r="BE379" i="2"/>
  <c r="T379" i="2"/>
  <c r="R379" i="2"/>
  <c r="P379" i="2"/>
  <c r="BK379" i="2"/>
  <c r="J379" i="2"/>
  <c r="BF379" i="2" s="1"/>
  <c r="BI365" i="2"/>
  <c r="BH365" i="2"/>
  <c r="BG365" i="2"/>
  <c r="BE365" i="2"/>
  <c r="T365" i="2"/>
  <c r="R365" i="2"/>
  <c r="P365" i="2"/>
  <c r="BK365" i="2"/>
  <c r="J365" i="2"/>
  <c r="BF365" i="2" s="1"/>
  <c r="BI363" i="2"/>
  <c r="BH363" i="2"/>
  <c r="BG363" i="2"/>
  <c r="BE363" i="2"/>
  <c r="T363" i="2"/>
  <c r="R363" i="2"/>
  <c r="P363" i="2"/>
  <c r="BK363" i="2"/>
  <c r="J363" i="2"/>
  <c r="BF363" i="2" s="1"/>
  <c r="BI350" i="2"/>
  <c r="BH350" i="2"/>
  <c r="BG350" i="2"/>
  <c r="BE350" i="2"/>
  <c r="T350" i="2"/>
  <c r="R350" i="2"/>
  <c r="P350" i="2"/>
  <c r="BK350" i="2"/>
  <c r="J350" i="2"/>
  <c r="BF350" i="2" s="1"/>
  <c r="BI347" i="2"/>
  <c r="BH347" i="2"/>
  <c r="BG347" i="2"/>
  <c r="BE347" i="2"/>
  <c r="T347" i="2"/>
  <c r="R347" i="2"/>
  <c r="P347" i="2"/>
  <c r="BK347" i="2"/>
  <c r="J347" i="2"/>
  <c r="BF347" i="2" s="1"/>
  <c r="BI344" i="2"/>
  <c r="BH344" i="2"/>
  <c r="BG344" i="2"/>
  <c r="BE344" i="2"/>
  <c r="T344" i="2"/>
  <c r="R344" i="2"/>
  <c r="P344" i="2"/>
  <c r="BK344" i="2"/>
  <c r="J344" i="2"/>
  <c r="BF344" i="2" s="1"/>
  <c r="BI341" i="2"/>
  <c r="BH341" i="2"/>
  <c r="BG341" i="2"/>
  <c r="BE341" i="2"/>
  <c r="T341" i="2"/>
  <c r="R341" i="2"/>
  <c r="P341" i="2"/>
  <c r="BK341" i="2"/>
  <c r="J341" i="2"/>
  <c r="BF341" i="2" s="1"/>
  <c r="BI336" i="2"/>
  <c r="BH336" i="2"/>
  <c r="BG336" i="2"/>
  <c r="BE336" i="2"/>
  <c r="T336" i="2"/>
  <c r="R336" i="2"/>
  <c r="P336" i="2"/>
  <c r="BK336" i="2"/>
  <c r="J336" i="2"/>
  <c r="BF336" i="2" s="1"/>
  <c r="BI330" i="2"/>
  <c r="BH330" i="2"/>
  <c r="BG330" i="2"/>
  <c r="BE330" i="2"/>
  <c r="T330" i="2"/>
  <c r="R330" i="2"/>
  <c r="P330" i="2"/>
  <c r="BK330" i="2"/>
  <c r="J330" i="2"/>
  <c r="BF330" i="2" s="1"/>
  <c r="BI318" i="2"/>
  <c r="BH318" i="2"/>
  <c r="BG318" i="2"/>
  <c r="BE318" i="2"/>
  <c r="T318" i="2"/>
  <c r="R318" i="2"/>
  <c r="P318" i="2"/>
  <c r="BK318" i="2"/>
  <c r="J318" i="2"/>
  <c r="BF318" i="2" s="1"/>
  <c r="BI312" i="2"/>
  <c r="BH312" i="2"/>
  <c r="BG312" i="2"/>
  <c r="BE312" i="2"/>
  <c r="T312" i="2"/>
  <c r="R312" i="2"/>
  <c r="P312" i="2"/>
  <c r="BK312" i="2"/>
  <c r="J312" i="2"/>
  <c r="BF312" i="2" s="1"/>
  <c r="BI310" i="2"/>
  <c r="BH310" i="2"/>
  <c r="BG310" i="2"/>
  <c r="BE310" i="2"/>
  <c r="T310" i="2"/>
  <c r="R310" i="2"/>
  <c r="P310" i="2"/>
  <c r="BK310" i="2"/>
  <c r="J310" i="2"/>
  <c r="BF310" i="2" s="1"/>
  <c r="BI308" i="2"/>
  <c r="BH308" i="2"/>
  <c r="BG308" i="2"/>
  <c r="BE308" i="2"/>
  <c r="T308" i="2"/>
  <c r="R308" i="2"/>
  <c r="P308" i="2"/>
  <c r="BK308" i="2"/>
  <c r="J308" i="2"/>
  <c r="BF308" i="2" s="1"/>
  <c r="BI304" i="2"/>
  <c r="BH304" i="2"/>
  <c r="BG304" i="2"/>
  <c r="BE304" i="2"/>
  <c r="T304" i="2"/>
  <c r="R304" i="2"/>
  <c r="P304" i="2"/>
  <c r="BK304" i="2"/>
  <c r="J304" i="2"/>
  <c r="BF304" i="2" s="1"/>
  <c r="BI302" i="2"/>
  <c r="BH302" i="2"/>
  <c r="BG302" i="2"/>
  <c r="BE302" i="2"/>
  <c r="T302" i="2"/>
  <c r="R302" i="2"/>
  <c r="P302" i="2"/>
  <c r="BK302" i="2"/>
  <c r="J302" i="2"/>
  <c r="BF302" i="2" s="1"/>
  <c r="BI294" i="2"/>
  <c r="BH294" i="2"/>
  <c r="BG294" i="2"/>
  <c r="BE294" i="2"/>
  <c r="T294" i="2"/>
  <c r="R294" i="2"/>
  <c r="P294" i="2"/>
  <c r="BK294" i="2"/>
  <c r="J294" i="2"/>
  <c r="BF294" i="2" s="1"/>
  <c r="BI292" i="2"/>
  <c r="BH292" i="2"/>
  <c r="BG292" i="2"/>
  <c r="BE292" i="2"/>
  <c r="T292" i="2"/>
  <c r="R292" i="2"/>
  <c r="P292" i="2"/>
  <c r="BK292" i="2"/>
  <c r="J292" i="2"/>
  <c r="BF292" i="2" s="1"/>
  <c r="BI290" i="2"/>
  <c r="BH290" i="2"/>
  <c r="BG290" i="2"/>
  <c r="BE290" i="2"/>
  <c r="T290" i="2"/>
  <c r="R290" i="2"/>
  <c r="P290" i="2"/>
  <c r="BK290" i="2"/>
  <c r="J290" i="2"/>
  <c r="BF290" i="2" s="1"/>
  <c r="BI287" i="2"/>
  <c r="BH287" i="2"/>
  <c r="BG287" i="2"/>
  <c r="BE287" i="2"/>
  <c r="T287" i="2"/>
  <c r="R287" i="2"/>
  <c r="P287" i="2"/>
  <c r="BK287" i="2"/>
  <c r="J287" i="2"/>
  <c r="BF287" i="2" s="1"/>
  <c r="BI280" i="2"/>
  <c r="BH280" i="2"/>
  <c r="BG280" i="2"/>
  <c r="BE280" i="2"/>
  <c r="T280" i="2"/>
  <c r="R280" i="2"/>
  <c r="P280" i="2"/>
  <c r="BK280" i="2"/>
  <c r="J280" i="2"/>
  <c r="BF280" i="2" s="1"/>
  <c r="BI277" i="2"/>
  <c r="BH277" i="2"/>
  <c r="BG277" i="2"/>
  <c r="BE277" i="2"/>
  <c r="T277" i="2"/>
  <c r="R277" i="2"/>
  <c r="P277" i="2"/>
  <c r="BK277" i="2"/>
  <c r="J277" i="2"/>
  <c r="BF277" i="2" s="1"/>
  <c r="BI275" i="2"/>
  <c r="BH275" i="2"/>
  <c r="BG275" i="2"/>
  <c r="BE275" i="2"/>
  <c r="T275" i="2"/>
  <c r="R275" i="2"/>
  <c r="P275" i="2"/>
  <c r="BK275" i="2"/>
  <c r="J275" i="2"/>
  <c r="BF275" i="2" s="1"/>
  <c r="BI272" i="2"/>
  <c r="BH272" i="2"/>
  <c r="BG272" i="2"/>
  <c r="BE272" i="2"/>
  <c r="T272" i="2"/>
  <c r="R272" i="2"/>
  <c r="P272" i="2"/>
  <c r="BK272" i="2"/>
  <c r="J272" i="2"/>
  <c r="BF272" i="2" s="1"/>
  <c r="BI267" i="2"/>
  <c r="BH267" i="2"/>
  <c r="BG267" i="2"/>
  <c r="BE267" i="2"/>
  <c r="T267" i="2"/>
  <c r="R267" i="2"/>
  <c r="P267" i="2"/>
  <c r="BK267" i="2"/>
  <c r="J267" i="2"/>
  <c r="BF267" i="2" s="1"/>
  <c r="BI262" i="2"/>
  <c r="BH262" i="2"/>
  <c r="BG262" i="2"/>
  <c r="BE262" i="2"/>
  <c r="T262" i="2"/>
  <c r="R262" i="2"/>
  <c r="P262" i="2"/>
  <c r="BK262" i="2"/>
  <c r="J262" i="2"/>
  <c r="BF262" i="2" s="1"/>
  <c r="BI256" i="2"/>
  <c r="BH256" i="2"/>
  <c r="BG256" i="2"/>
  <c r="BE256" i="2"/>
  <c r="T256" i="2"/>
  <c r="R256" i="2"/>
  <c r="P256" i="2"/>
  <c r="BK256" i="2"/>
  <c r="J256" i="2"/>
  <c r="BF256" i="2" s="1"/>
  <c r="BI245" i="2"/>
  <c r="BH245" i="2"/>
  <c r="BG245" i="2"/>
  <c r="BE245" i="2"/>
  <c r="T245" i="2"/>
  <c r="R245" i="2"/>
  <c r="P245" i="2"/>
  <c r="BK245" i="2"/>
  <c r="J245" i="2"/>
  <c r="BF245" i="2" s="1"/>
  <c r="BI241" i="2"/>
  <c r="BH241" i="2"/>
  <c r="BG241" i="2"/>
  <c r="BE241" i="2"/>
  <c r="T241" i="2"/>
  <c r="R241" i="2"/>
  <c r="P241" i="2"/>
  <c r="BK241" i="2"/>
  <c r="J241" i="2"/>
  <c r="BF241" i="2" s="1"/>
  <c r="BI200" i="2"/>
  <c r="BH200" i="2"/>
  <c r="BG200" i="2"/>
  <c r="BE200" i="2"/>
  <c r="T200" i="2"/>
  <c r="R200" i="2"/>
  <c r="P200" i="2"/>
  <c r="BK200" i="2"/>
  <c r="J200" i="2"/>
  <c r="BF200" i="2" s="1"/>
  <c r="BI190" i="2"/>
  <c r="BH190" i="2"/>
  <c r="BG190" i="2"/>
  <c r="BE190" i="2"/>
  <c r="T190" i="2"/>
  <c r="R190" i="2"/>
  <c r="P190" i="2"/>
  <c r="BK190" i="2"/>
  <c r="J190" i="2"/>
  <c r="BF190" i="2" s="1"/>
  <c r="BI182" i="2"/>
  <c r="BH182" i="2"/>
  <c r="BG182" i="2"/>
  <c r="BE182" i="2"/>
  <c r="T182" i="2"/>
  <c r="R182" i="2"/>
  <c r="P182" i="2"/>
  <c r="BK182" i="2"/>
  <c r="J182" i="2"/>
  <c r="BF182" i="2" s="1"/>
  <c r="BI171" i="2"/>
  <c r="BH171" i="2"/>
  <c r="BG171" i="2"/>
  <c r="BE171" i="2"/>
  <c r="T171" i="2"/>
  <c r="R171" i="2"/>
  <c r="P171" i="2"/>
  <c r="BK171" i="2"/>
  <c r="J171" i="2"/>
  <c r="BF171" i="2" s="1"/>
  <c r="BI164" i="2"/>
  <c r="BH164" i="2"/>
  <c r="BG164" i="2"/>
  <c r="BE164" i="2"/>
  <c r="T164" i="2"/>
  <c r="R164" i="2"/>
  <c r="P164" i="2"/>
  <c r="BK164" i="2"/>
  <c r="J164" i="2"/>
  <c r="BF164" i="2" s="1"/>
  <c r="BI155" i="2"/>
  <c r="BH155" i="2"/>
  <c r="BG155" i="2"/>
  <c r="BE155" i="2"/>
  <c r="T155" i="2"/>
  <c r="R155" i="2"/>
  <c r="P155" i="2"/>
  <c r="BK155" i="2"/>
  <c r="J155" i="2"/>
  <c r="BF155" i="2" s="1"/>
  <c r="BI145" i="2"/>
  <c r="BH145" i="2"/>
  <c r="BG145" i="2"/>
  <c r="BE145" i="2"/>
  <c r="T145" i="2"/>
  <c r="R145" i="2"/>
  <c r="P145" i="2"/>
  <c r="BK145" i="2"/>
  <c r="J145" i="2"/>
  <c r="BF145" i="2" s="1"/>
  <c r="BI143" i="2"/>
  <c r="BH143" i="2"/>
  <c r="BG143" i="2"/>
  <c r="BE143" i="2"/>
  <c r="T143" i="2"/>
  <c r="R143" i="2"/>
  <c r="P143" i="2"/>
  <c r="BK143" i="2"/>
  <c r="J143" i="2"/>
  <c r="BF143" i="2" s="1"/>
  <c r="BI141" i="2"/>
  <c r="BH141" i="2"/>
  <c r="BG141" i="2"/>
  <c r="BE141" i="2"/>
  <c r="T141" i="2"/>
  <c r="R141" i="2"/>
  <c r="P141" i="2"/>
  <c r="BK141" i="2"/>
  <c r="J141" i="2"/>
  <c r="BF141" i="2" s="1"/>
  <c r="BI139" i="2"/>
  <c r="BH139" i="2"/>
  <c r="BG139" i="2"/>
  <c r="BE139" i="2"/>
  <c r="T139" i="2"/>
  <c r="R139" i="2"/>
  <c r="P139" i="2"/>
  <c r="BK139" i="2"/>
  <c r="J139" i="2"/>
  <c r="BF139" i="2" s="1"/>
  <c r="BI134" i="2"/>
  <c r="BH134" i="2"/>
  <c r="BG134" i="2"/>
  <c r="BE134" i="2"/>
  <c r="T134" i="2"/>
  <c r="R134" i="2"/>
  <c r="P134" i="2"/>
  <c r="BK134" i="2"/>
  <c r="J134" i="2"/>
  <c r="BF134" i="2" s="1"/>
  <c r="BI126" i="2"/>
  <c r="BH126" i="2"/>
  <c r="BG126" i="2"/>
  <c r="BE126" i="2"/>
  <c r="T126" i="2"/>
  <c r="R126" i="2"/>
  <c r="P126" i="2"/>
  <c r="BK126" i="2"/>
  <c r="J126" i="2"/>
  <c r="BF126" i="2" s="1"/>
  <c r="BI119" i="2"/>
  <c r="BH119" i="2"/>
  <c r="BG119" i="2"/>
  <c r="BE119" i="2"/>
  <c r="T119" i="2"/>
  <c r="R119" i="2"/>
  <c r="P119" i="2"/>
  <c r="BK119" i="2"/>
  <c r="J119" i="2"/>
  <c r="BF119" i="2" s="1"/>
  <c r="BI117" i="2"/>
  <c r="BH117" i="2"/>
  <c r="BG117" i="2"/>
  <c r="BE117" i="2"/>
  <c r="T117" i="2"/>
  <c r="R117" i="2"/>
  <c r="P117" i="2"/>
  <c r="BK117" i="2"/>
  <c r="J117" i="2"/>
  <c r="BF117" i="2" s="1"/>
  <c r="BI114" i="2"/>
  <c r="BH114" i="2"/>
  <c r="BG114" i="2"/>
  <c r="BE114" i="2"/>
  <c r="T114" i="2"/>
  <c r="R114" i="2"/>
  <c r="P114" i="2"/>
  <c r="BK114" i="2"/>
  <c r="J114" i="2"/>
  <c r="BF114" i="2" s="1"/>
  <c r="BI112" i="2"/>
  <c r="BH112" i="2"/>
  <c r="BG112" i="2"/>
  <c r="BE112" i="2"/>
  <c r="T112" i="2"/>
  <c r="R112" i="2"/>
  <c r="P112" i="2"/>
  <c r="BK112" i="2"/>
  <c r="J112" i="2"/>
  <c r="BF112" i="2" s="1"/>
  <c r="BI107" i="2"/>
  <c r="BH107" i="2"/>
  <c r="BG107" i="2"/>
  <c r="BE107" i="2"/>
  <c r="T107" i="2"/>
  <c r="R107" i="2"/>
  <c r="P107" i="2"/>
  <c r="BK107" i="2"/>
  <c r="J107" i="2"/>
  <c r="BF107" i="2" s="1"/>
  <c r="BI103" i="2"/>
  <c r="BH103" i="2"/>
  <c r="BG103" i="2"/>
  <c r="BE103" i="2"/>
  <c r="T103" i="2"/>
  <c r="R103" i="2"/>
  <c r="P103" i="2"/>
  <c r="BK103" i="2"/>
  <c r="J103" i="2"/>
  <c r="BF103" i="2" s="1"/>
  <c r="BI100" i="2"/>
  <c r="BH100" i="2"/>
  <c r="BG100" i="2"/>
  <c r="BE100" i="2"/>
  <c r="T100" i="2"/>
  <c r="R100" i="2"/>
  <c r="P100" i="2"/>
  <c r="BK100" i="2"/>
  <c r="J100" i="2"/>
  <c r="BF100" i="2" s="1"/>
  <c r="BI97" i="2"/>
  <c r="BH97" i="2"/>
  <c r="BG97" i="2"/>
  <c r="BE97" i="2"/>
  <c r="T97" i="2"/>
  <c r="R97" i="2"/>
  <c r="P97" i="2"/>
  <c r="BK97" i="2"/>
  <c r="J97" i="2"/>
  <c r="BF97" i="2" s="1"/>
  <c r="BI95" i="2"/>
  <c r="BH95" i="2"/>
  <c r="BG95" i="2"/>
  <c r="BE95" i="2"/>
  <c r="T95" i="2"/>
  <c r="R95" i="2"/>
  <c r="P95" i="2"/>
  <c r="BK95" i="2"/>
  <c r="J95" i="2"/>
  <c r="BF95" i="2" s="1"/>
  <c r="J88" i="2"/>
  <c r="F88" i="2"/>
  <c r="F86" i="2"/>
  <c r="E84" i="2"/>
  <c r="J51" i="2"/>
  <c r="F51" i="2"/>
  <c r="F49" i="2"/>
  <c r="E47" i="2"/>
  <c r="J18" i="2"/>
  <c r="E18" i="2"/>
  <c r="F52" i="2" s="1"/>
  <c r="J17" i="2"/>
  <c r="J12" i="2"/>
  <c r="J49" i="2" s="1"/>
  <c r="E7" i="2"/>
  <c r="E45" i="2" s="1"/>
  <c r="AS51" i="1"/>
  <c r="L47" i="1"/>
  <c r="AM46" i="1"/>
  <c r="L46" i="1"/>
  <c r="AM44" i="1"/>
  <c r="L44" i="1"/>
  <c r="L42" i="1"/>
  <c r="L41" i="1"/>
  <c r="T492" i="2" l="1"/>
  <c r="P527" i="2"/>
  <c r="T599" i="2"/>
  <c r="P450" i="2"/>
  <c r="P517" i="2"/>
  <c r="R527" i="2"/>
  <c r="BK106" i="2"/>
  <c r="J106" i="2" s="1"/>
  <c r="J59" i="2" s="1"/>
  <c r="T501" i="2"/>
  <c r="R517" i="2"/>
  <c r="P627" i="2"/>
  <c r="T549" i="2"/>
  <c r="R606" i="2"/>
  <c r="BK501" i="2"/>
  <c r="BK450" i="2"/>
  <c r="J450" i="2" s="1"/>
  <c r="J60" i="2" s="1"/>
  <c r="BK627" i="2"/>
  <c r="J627" i="2" s="1"/>
  <c r="J72" i="2" s="1"/>
  <c r="BK556" i="2"/>
  <c r="J556" i="2" s="1"/>
  <c r="J68" i="2" s="1"/>
  <c r="F33" i="3"/>
  <c r="BC53" i="1" s="1"/>
  <c r="F32" i="3"/>
  <c r="BB53" i="1" s="1"/>
  <c r="F34" i="3"/>
  <c r="BD53" i="1" s="1"/>
  <c r="J30" i="3"/>
  <c r="AV53" i="1" s="1"/>
  <c r="R94" i="2"/>
  <c r="T94" i="2"/>
  <c r="J30" i="2"/>
  <c r="AV52" i="1" s="1"/>
  <c r="R492" i="2"/>
  <c r="R501" i="2"/>
  <c r="BK527" i="2"/>
  <c r="J527" i="2" s="1"/>
  <c r="J66" i="2" s="1"/>
  <c r="P599" i="2"/>
  <c r="J31" i="2"/>
  <c r="AW52" i="1" s="1"/>
  <c r="R599" i="2"/>
  <c r="F32" i="2"/>
  <c r="BB52" i="1" s="1"/>
  <c r="BB51" i="1" s="1"/>
  <c r="AX51" i="1" s="1"/>
  <c r="F33" i="2"/>
  <c r="BC52" i="1" s="1"/>
  <c r="R450" i="2"/>
  <c r="T527" i="2"/>
  <c r="BK549" i="2"/>
  <c r="J549" i="2" s="1"/>
  <c r="J67" i="2" s="1"/>
  <c r="P556" i="2"/>
  <c r="BK606" i="2"/>
  <c r="J606" i="2" s="1"/>
  <c r="J71" i="2" s="1"/>
  <c r="R627" i="2"/>
  <c r="P106" i="2"/>
  <c r="R106" i="2"/>
  <c r="BK94" i="2"/>
  <c r="BK93" i="2" s="1"/>
  <c r="F34" i="2"/>
  <c r="BD52" i="1" s="1"/>
  <c r="T106" i="2"/>
  <c r="T450" i="2"/>
  <c r="BK517" i="2"/>
  <c r="J517" i="2" s="1"/>
  <c r="J65" i="2" s="1"/>
  <c r="P549" i="2"/>
  <c r="R556" i="2"/>
  <c r="P606" i="2"/>
  <c r="T627" i="2"/>
  <c r="R549" i="2"/>
  <c r="T556" i="2"/>
  <c r="BK492" i="2"/>
  <c r="J492" i="2" s="1"/>
  <c r="J61" i="2" s="1"/>
  <c r="T606" i="2"/>
  <c r="P94" i="2"/>
  <c r="P492" i="2"/>
  <c r="P501" i="2"/>
  <c r="P500" i="2" s="1"/>
  <c r="T517" i="2"/>
  <c r="T500" i="2" s="1"/>
  <c r="BK599" i="2"/>
  <c r="J599" i="2" s="1"/>
  <c r="J70" i="2" s="1"/>
  <c r="J31" i="3"/>
  <c r="AW53" i="1" s="1"/>
  <c r="F31" i="3"/>
  <c r="BA53" i="1" s="1"/>
  <c r="BK77" i="3"/>
  <c r="J77" i="3" s="1"/>
  <c r="J78" i="3"/>
  <c r="J57" i="3" s="1"/>
  <c r="J501" i="2"/>
  <c r="J64" i="2" s="1"/>
  <c r="F74" i="3"/>
  <c r="F89" i="2"/>
  <c r="E67" i="3"/>
  <c r="F30" i="3"/>
  <c r="AZ53" i="1" s="1"/>
  <c r="E82" i="2"/>
  <c r="F30" i="2"/>
  <c r="AZ52" i="1" s="1"/>
  <c r="J71" i="3"/>
  <c r="J86" i="2"/>
  <c r="F31" i="2"/>
  <c r="BA52" i="1" s="1"/>
  <c r="R500" i="2" l="1"/>
  <c r="R93" i="2"/>
  <c r="AT52" i="1"/>
  <c r="T93" i="2"/>
  <c r="T92" i="2" s="1"/>
  <c r="W28" i="1"/>
  <c r="BC51" i="1"/>
  <c r="W29" i="1" s="1"/>
  <c r="AT53" i="1"/>
  <c r="BD51" i="1"/>
  <c r="W30" i="1" s="1"/>
  <c r="BA51" i="1"/>
  <c r="AW51" i="1" s="1"/>
  <c r="AK27" i="1" s="1"/>
  <c r="AZ51" i="1"/>
  <c r="W26" i="1" s="1"/>
  <c r="R92" i="2"/>
  <c r="J94" i="2"/>
  <c r="J58" i="2" s="1"/>
  <c r="P93" i="2"/>
  <c r="P92" i="2" s="1"/>
  <c r="AU52" i="1" s="1"/>
  <c r="AU51" i="1" s="1"/>
  <c r="BK500" i="2"/>
  <c r="J500" i="2" s="1"/>
  <c r="J63" i="2" s="1"/>
  <c r="J93" i="2"/>
  <c r="J57" i="2" s="1"/>
  <c r="J56" i="3"/>
  <c r="J27" i="3"/>
  <c r="AY51" i="1" l="1"/>
  <c r="W27" i="1"/>
  <c r="AV51" i="1"/>
  <c r="AT51" i="1" s="1"/>
  <c r="BK92" i="2"/>
  <c r="J92" i="2" s="1"/>
  <c r="J27" i="2" s="1"/>
  <c r="AG53" i="1"/>
  <c r="AN53" i="1" s="1"/>
  <c r="J36" i="3"/>
  <c r="J56" i="2" l="1"/>
  <c r="AK26" i="1"/>
  <c r="AG52" i="1"/>
  <c r="J36" i="2"/>
  <c r="AG51" i="1" l="1"/>
  <c r="AN52" i="1"/>
  <c r="AK23" i="1" l="1"/>
  <c r="AK32" i="1" s="1"/>
  <c r="AN51" i="1"/>
</calcChain>
</file>

<file path=xl/sharedStrings.xml><?xml version="1.0" encoding="utf-8"?>
<sst xmlns="http://schemas.openxmlformats.org/spreadsheetml/2006/main" count="6602" uniqueCount="1037">
  <si>
    <t>Export VZ</t>
  </si>
  <si>
    <t>List obsahuje:</t>
  </si>
  <si>
    <t>3.0</t>
  </si>
  <si>
    <t/>
  </si>
  <si>
    <t>False</t>
  </si>
  <si>
    <t>{817651d3-0720-42ac-9ead-c747f4e8684c}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</si>
  <si>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</si>
  <si>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</si>
  <si>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</si>
  <si>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</si>
  <si>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</si>
  <si>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</si>
  <si>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0,001</t>
  </si>
  <si>
    <t>Kód:</t>
  </si>
  <si>
    <t>17_42_0000</t>
  </si>
  <si>
    <t>Stavba:</t>
  </si>
  <si>
    <t>Zateplení obvodového pláště bytového domu U Nemocnice 543 a 544, Mimoň</t>
  </si>
  <si>
    <t>0,1</t>
  </si>
  <si>
    <t>KSO:</t>
  </si>
  <si>
    <t>CC-CZ:</t>
  </si>
  <si>
    <t>1</t>
  </si>
  <si>
    <t>Místo:</t>
  </si>
  <si>
    <t>Mimoň</t>
  </si>
  <si>
    <t>Datum:</t>
  </si>
  <si>
    <t>09.05.2017</t>
  </si>
  <si>
    <t>10</t>
  </si>
  <si>
    <t>100</t>
  </si>
  <si>
    <t>Zadavatel:</t>
  </si>
  <si>
    <t>IČ:</t>
  </si>
  <si>
    <t>OÚ Mimoň</t>
  </si>
  <si>
    <t>DIČ:</t>
  </si>
  <si>
    <t>Uchazeč:</t>
  </si>
  <si>
    <t xml:space="preserve"> </t>
  </si>
  <si>
    <t>Projektant:</t>
  </si>
  <si>
    <t>Jiří Schneider</t>
  </si>
  <si>
    <t>True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</si>
  <si>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</si>
  <si>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</si>
  <si>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</si>
  <si>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</si>
  <si>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</si>
  <si>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</si>
  <si>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</si>
  <si>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</si>
  <si>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</si>
  <si>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</si>
  <si>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</si>
  <si>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</si>
  <si>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</si>
  <si>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</si>
  <si>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</si>
  <si>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</si>
  <si>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</si>
  <si>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</si>
  <si>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</si>
  <si>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</si>
  <si>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</si>
  <si>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</si>
  <si>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</si>
  <si>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</si>
  <si>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</si>
  <si>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</si>
  <si>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</si>
  <si>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</si>
  <si>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</si>
  <si>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</si>
  <si>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</si>
  <si>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</si>
  <si>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</si>
  <si>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</si>
  <si>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</si>
  <si>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</si>
  <si>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</si>
  <si>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</si>
  <si>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</si>
  <si>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</si>
  <si>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17_42_0100</t>
  </si>
  <si>
    <t>Stavební část</t>
  </si>
  <si>
    <t>STA</t>
  </si>
  <si>
    <t>{5fca6a9d-ab5a-4614-9bd3-fe04548da3f9}</t>
  </si>
  <si>
    <t>17_42_0200</t>
  </si>
  <si>
    <t>Ostatní náklady</t>
  </si>
  <si>
    <t>{f4e3a8ed-9c3e-4568-a554-279ad1cb5254}</t>
  </si>
  <si>
    <t>Zpět na list:</t>
  </si>
  <si>
    <t>KRYCÍ LIST SOUPISU</t>
  </si>
  <si>
    <t>Objekt:</t>
  </si>
  <si>
    <t>17_42_0100 - Stavební část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</si>
  <si>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</si>
  <si>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</si>
  <si>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</si>
  <si>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</si>
  <si>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</si>
  <si>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</si>
  <si>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</si>
  <si>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</si>
  <si>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práce-bourání</t>
  </si>
  <si>
    <t xml:space="preserve">    997 - Přesun sutě</t>
  </si>
  <si>
    <t xml:space="preserve">    998 - Přesun hmot</t>
  </si>
  <si>
    <t>PSV - Práce a dodávky PSV</t>
  </si>
  <si>
    <t xml:space="preserve">    712 - Povlakové krytiny</t>
  </si>
  <si>
    <t xml:space="preserve">    713 - Izolace tepelné</t>
  </si>
  <si>
    <t xml:space="preserve">    764 - Konstrukce klempířské</t>
  </si>
  <si>
    <t xml:space="preserve">    767 - Konstrukce zámečnické</t>
  </si>
  <si>
    <t xml:space="preserve">    771 - Podlahy z dlaždic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</si>
  <si>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</si>
  <si>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</si>
  <si>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</si>
  <si>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OST - Ostatní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</si>
  <si>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</si>
  <si>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</si>
  <si>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</si>
  <si>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</si>
  <si>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</si>
  <si>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</si>
  <si>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</si>
  <si>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</si>
  <si>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</si>
  <si>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</si>
  <si>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</si>
  <si>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</si>
  <si>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</si>
  <si>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</si>
  <si>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</si>
  <si>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</si>
  <si>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</si>
  <si>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3</t>
  </si>
  <si>
    <t>Svislé a kompletní konstrukce</t>
  </si>
  <si>
    <t>K</t>
  </si>
  <si>
    <t>310239211</t>
  </si>
  <si>
    <t>Zazdívka otvorů ve zdivu nadzákladovém cihlami pálenými plochy přes 1 m2 do 4 m2 na maltu vápenocementovou</t>
  </si>
  <si>
    <t>m3</t>
  </si>
  <si>
    <t>CS ÚRS 2016 02</t>
  </si>
  <si>
    <t>4</t>
  </si>
  <si>
    <t>2</t>
  </si>
  <si>
    <t>-329126</t>
  </si>
  <si>
    <t>VV</t>
  </si>
  <si>
    <t>"D1.1-01"1*1,5*0,375</t>
  </si>
  <si>
    <t>348272115</t>
  </si>
  <si>
    <t>Ploty z tvárnic betonových plotová zeď na maltu cementovou včetně spárování současně při zdění z tvarovek hladkých, dutých přírodních, tloušťka zdiva 290 mm</t>
  </si>
  <si>
    <t>m2</t>
  </si>
  <si>
    <t>-920452297</t>
  </si>
  <si>
    <t>"D1.1-01"</t>
  </si>
  <si>
    <t>0,4*(4,65+1,5)</t>
  </si>
  <si>
    <t>348272295</t>
  </si>
  <si>
    <t>Ploty z tvárnic betonových plotová zeď Příplatek k cenám plotového zdiva za provedení ztužujícího sloupku šířky 400 mm, osové vzdálenosti do 3200 mm vylitím betonu C 16/20, včetně výztuže 2x BSt 500 D 10 mm, tloušťka zdiva 295 mm</t>
  </si>
  <si>
    <t>626934436</t>
  </si>
  <si>
    <t>348272515</t>
  </si>
  <si>
    <t>Ploty z tvárnic betonových plotová stříška lepená mrazuvzdorným lepidlem z tvarovek hladkých nebo štípaných, sedlového tvaru přírodních, tloušťka zdiva 295 mm</t>
  </si>
  <si>
    <t>m</t>
  </si>
  <si>
    <t>-364433084</t>
  </si>
  <si>
    <t>(4,65+1,5)</t>
  </si>
  <si>
    <t>6</t>
  </si>
  <si>
    <t>Úpravy povrchů, podlahy a osazování výplní</t>
  </si>
  <si>
    <t>5</t>
  </si>
  <si>
    <t>611311131</t>
  </si>
  <si>
    <t>Potažení vnitřních ploch štukem tloušťky do 3 mm vodorovných konstrukcí stropů rovných</t>
  </si>
  <si>
    <t>-547188777</t>
  </si>
  <si>
    <t>"v.č. D1.1-3_ PDL1"</t>
  </si>
  <si>
    <t>8,76+31,37+24,95+4,43*3+4,46+6,9+3,66+4,93+6,43+50,96+5,26+5,9+5,39</t>
  </si>
  <si>
    <t>5,26+5,9+4,94+6,43+5,12+5,12+3,82*3</t>
  </si>
  <si>
    <t>Mezisoučet</t>
  </si>
  <si>
    <t>612311131</t>
  </si>
  <si>
    <t>Potažení vnitřních ploch štukem tloušťky do 3 mm svislých konstrukcí stěn</t>
  </si>
  <si>
    <t>-1475626992</t>
  </si>
  <si>
    <t>"D1.1-01"2,47*(2,15)-0,8*2+0,1*(0,8+2*2)</t>
  </si>
  <si>
    <t>7</t>
  </si>
  <si>
    <t>612321141</t>
  </si>
  <si>
    <t>Omítka vápenocementová vnitřních ploch nanášená ručně dvouvrstvá, tloušťky jádrové omítky do 10 mm a tloušťky štuku do 3 mm štuková svislých konstrukcí stěn</t>
  </si>
  <si>
    <t>-1925440867</t>
  </si>
  <si>
    <t>"D1.1-01 - zazdívka"1*1,5</t>
  </si>
  <si>
    <t>8</t>
  </si>
  <si>
    <t>612321191</t>
  </si>
  <si>
    <t>Omítka vápenocementová vnitřních ploch nanášená ručně Příplatek k cenám za každých dalších i započatých 5 mm tloušťky omítky přes 10 mm stěn</t>
  </si>
  <si>
    <t>-1185853055</t>
  </si>
  <si>
    <t>1,5*2</t>
  </si>
  <si>
    <t>9</t>
  </si>
  <si>
    <t>621221021</t>
  </si>
  <si>
    <t>Montáž kontaktního zateplení z desek z minerální vlny s podélnou orientací vláken na vnější podhledy, tloušťky desek přes 80 do 120 mm</t>
  </si>
  <si>
    <t>-401399296</t>
  </si>
  <si>
    <t>"Bal1 - podhled - vata tl. 80mm"</t>
  </si>
  <si>
    <t>"JZ"0,95*3,05*8</t>
  </si>
  <si>
    <t>"SV"0,95*3,*16</t>
  </si>
  <si>
    <t>"stříška vstup"(1,9*0,45)*2</t>
  </si>
  <si>
    <t>Součet</t>
  </si>
  <si>
    <t>M</t>
  </si>
  <si>
    <t>631515260</t>
  </si>
  <si>
    <t>deska izolační minerální kontaktních fasád podélné vlákno λ-0.036 tl. 80 mm</t>
  </si>
  <si>
    <t>2048085610</t>
  </si>
  <si>
    <t>"v.č. D1.1-01-05"</t>
  </si>
  <si>
    <t>70,49*1,05</t>
  </si>
  <si>
    <t>11</t>
  </si>
  <si>
    <t>621221021a</t>
  </si>
  <si>
    <t>Montáž kontaktního zateplení z desek z minerální vlny s podélnou orientací vláken na vnější podhledy, tloušťky desek přes 80 do 120 mm - vnitřní podhled</t>
  </si>
  <si>
    <t>-1532075476</t>
  </si>
  <si>
    <t>12</t>
  </si>
  <si>
    <t>631515290</t>
  </si>
  <si>
    <t>deska izolační minerální kontaktních fasád podélné vlákno λ-0.036 tl. 120 mm</t>
  </si>
  <si>
    <t>1376661001</t>
  </si>
  <si>
    <t>216,49*1,05</t>
  </si>
  <si>
    <t>13</t>
  </si>
  <si>
    <t>621251105</t>
  </si>
  <si>
    <t>Montáž kontaktního zateplení Příplatek k cenám za zápustnou montáž kotev s použitím tepelněizolačních zátek na vnější podhledy z minerální vlny</t>
  </si>
  <si>
    <t>-1440331180</t>
  </si>
  <si>
    <t>"převzato ze zateplovaných ploch" 70,49</t>
  </si>
  <si>
    <t>14</t>
  </si>
  <si>
    <t>621521011</t>
  </si>
  <si>
    <t>Omítka tenkovrstvá silikátová vnějších ploch probarvená, včetně penetrace podkladu zrnitá, tloušťky 1,5 mm podhledů</t>
  </si>
  <si>
    <t>533744338</t>
  </si>
  <si>
    <t>"součet ploch"70,49</t>
  </si>
  <si>
    <t>622211001</t>
  </si>
  <si>
    <t>Montáž kontaktního zateplení z polystyrenových desek nebo z kombinovaných desek na vnější stěny, tloušťky desek do 40 mm</t>
  </si>
  <si>
    <t>-1352234325</t>
  </si>
  <si>
    <t>"D1.1-01-05" planometrie</t>
  </si>
  <si>
    <t>"BAL1 - čelo"</t>
  </si>
  <si>
    <t>"JZ"(0,15+0,03+0,02+0,08)*(3,05+0,35)*6</t>
  </si>
  <si>
    <t>"SV"(0,15+0,03+0,02+0,08)*(3,+0,35)*12</t>
  </si>
  <si>
    <t>"stříška vstup"(0,15+0,03+0,02+0,08)*(1,9+2*0,45)*2</t>
  </si>
  <si>
    <t>"SO05 - XPS, 40mm"</t>
  </si>
  <si>
    <t>"JZ"(1,25+1)*(0,95*2+0,25+0,04*2)</t>
  </si>
  <si>
    <t>"JZ"(0,93+1,03+1,01+1,39)*(0,95*2+0,25+0,04*2)</t>
  </si>
  <si>
    <t>16</t>
  </si>
  <si>
    <t>283759300</t>
  </si>
  <si>
    <t>deska fasádní polystyrénová EPS 70 F 1000 x 500 x 20 mm</t>
  </si>
  <si>
    <t>236692699</t>
  </si>
  <si>
    <t>18,536*1,05</t>
  </si>
  <si>
    <t>17</t>
  </si>
  <si>
    <t>283764160</t>
  </si>
  <si>
    <t>deska z polystyrénu XPS, hrana polodrážková a hladký povrch tl 40 mm, lambda=0,036 W/mK</t>
  </si>
  <si>
    <t>-1808139185</t>
  </si>
  <si>
    <t xml:space="preserve">"D1.1-01-05" </t>
  </si>
  <si>
    <t>14,747*1,05</t>
  </si>
  <si>
    <t>18</t>
  </si>
  <si>
    <t>622211021</t>
  </si>
  <si>
    <t>Montáž kontaktního zateplení z polystyrenových desek nebo z kombinovaných desek na vnější stěny, tloušťky desek přes 80 do 120 mm</t>
  </si>
  <si>
    <t>277211650</t>
  </si>
  <si>
    <t>"SO04 - EPS-F 70, 100mm"</t>
  </si>
  <si>
    <t>"JZ"8,46*(0,95*2+0,25+0,1*2)*2</t>
  </si>
  <si>
    <t>"SV"8,46*(0,95*2+0,25+0,1*2)*4</t>
  </si>
  <si>
    <t>"JZ"16,23+9,87+10,94+0,6*(1,25+1)</t>
  </si>
  <si>
    <t>"SZ"13,35-0,8*1,25*2</t>
  </si>
  <si>
    <t>"JV"10,32-0,8*1,25</t>
  </si>
  <si>
    <t>"SV"1,3+4,75+5,54+6,29+5,9+1,05+6,28+1,86+0,6*(1*2+0,95*2)</t>
  </si>
  <si>
    <t>19</t>
  </si>
  <si>
    <t>283759380</t>
  </si>
  <si>
    <t>desky z lehčených plastů desky fasádní polystyrénové typ EPS 70 F fasádní, stabilizovaný, samozhášivý objemová hmotnost 15 až 20 kg/m3 1000 x 500 x 100 mm, lambda=0,036 W/mK</t>
  </si>
  <si>
    <t>1777056351</t>
  </si>
  <si>
    <t>119,286*1,05</t>
  </si>
  <si>
    <t>20</t>
  </si>
  <si>
    <t>283764220</t>
  </si>
  <si>
    <t>-327639489</t>
  </si>
  <si>
    <t>94,37*1,05</t>
  </si>
  <si>
    <t>622211031</t>
  </si>
  <si>
    <t>Montáž kontaktního zateplení z polystyrenových desek na vnější stěny, tloušťky desek přes 120 do 160 mm</t>
  </si>
  <si>
    <t>1408904828</t>
  </si>
  <si>
    <t>"EPS160 S01"</t>
  </si>
  <si>
    <t>"JZ"9,19*(40,675+0,16*2)-8,46*0,25*2+"balkón"2*(0,455*3,05+2,8*0,77)+2*(2,8*0,77)+2*(2,9*0,77)-6*0,319</t>
  </si>
  <si>
    <t>"okna"-3*(1,47*1,47*11+2*0,86*2,35+1,51*1,39*2)</t>
  </si>
  <si>
    <t>"SZ"9,19*(9,225+0,19*2+0,6)</t>
  </si>
  <si>
    <t>"JV"9,19*(9,225+0,19*2+0,6)</t>
  </si>
  <si>
    <t>"SV"9,19*(40,675+0,16*2)-8,46*0,25*4+"balkón"4*(0,455*3,+2,8*0,77)+4*(2,8*0,77)+4*(2,9*0,77)-12*0,313</t>
  </si>
  <si>
    <t>"okna"-3*(1,47*1,47*6+1,47*0,56*2+0,86*2,35*4+4*1,51*1,39)-4*0,56*1,47</t>
  </si>
  <si>
    <t>"SO04a - vata, 100mm"</t>
  </si>
  <si>
    <t>"JZ"0,9*(0,95*2+0,25+0,1*2)*2</t>
  </si>
  <si>
    <t>"SV"0,9*(0,95*2+0,25+0,1*2)*4</t>
  </si>
  <si>
    <t>22</t>
  </si>
  <si>
    <t>283759520</t>
  </si>
  <si>
    <t>deska fasádní polystyrénová EPS 70 F 1000 x 500 x 160 mm,lambda=0,039 W/m</t>
  </si>
  <si>
    <t>-123903328</t>
  </si>
  <si>
    <t>"převzato z plochy zateplení"</t>
  </si>
  <si>
    <t>777,606*1,05</t>
  </si>
  <si>
    <t>23</t>
  </si>
  <si>
    <t>622212051</t>
  </si>
  <si>
    <t>Montáž kontaktního zateplení vnějšího ostění nebo nadpraží z polystyrenových desek hloubky špalet přes 200 do 400 mm, tloušťky desek do 40 mm</t>
  </si>
  <si>
    <t>10463116</t>
  </si>
  <si>
    <t xml:space="preserve">"D1.1-01-01-05" </t>
  </si>
  <si>
    <t>"ostění"</t>
  </si>
  <si>
    <t>"JZ"25*0,55*3+3*(11*1,47*3+2*2,35*2+1,51*2)</t>
  </si>
  <si>
    <t>"SV"15*0,55*3+1,5*2+2,25*4+3*(1,47*6*3+2,35*2*4+0,86*4+1,51*4)+(1,47+0,58*2)*10</t>
  </si>
  <si>
    <t>"parapety"</t>
  </si>
  <si>
    <t>"JZ"25*0,55+3*(11*1,47+2*1,51)</t>
  </si>
  <si>
    <t>"SV"15*0,55+3*(6*1,47+1,51*4)+1,47*10</t>
  </si>
  <si>
    <t>24</t>
  </si>
  <si>
    <t>283760720</t>
  </si>
  <si>
    <t>deska fasádní polystyrénová grafitová, lambda=0,031 W/mK, 1000 x 500 x 40 mm</t>
  </si>
  <si>
    <t>1194835265</t>
  </si>
  <si>
    <t>"JZ"(25*0,55*3+3*(11*1,47*3+2*2,35*2+1,51*2))*0,3</t>
  </si>
  <si>
    <t>"SV"(15*0,55*3+1,5*2+2,25*4+3*(1,47*6*3+2,35*2*4+0,86*4+1,51*4)+(1,47+0,58*2)*10)*0,3</t>
  </si>
  <si>
    <t>25</t>
  </si>
  <si>
    <t>-1849409655</t>
  </si>
  <si>
    <t>"JZ"(25*0,55+3*(11*1,47+2*1,51))*0,3</t>
  </si>
  <si>
    <t>"SV"(15*0,55+3*(6*1,47+1,51*4)+1,47*10)*0,3</t>
  </si>
  <si>
    <t>26</t>
  </si>
  <si>
    <t>622221021</t>
  </si>
  <si>
    <t>Montáž kontaktního zateplení z desek z minerální vlny s podélnou orientací vláken na vnější stěny, tloušťky desek přes 80 do 120 mm</t>
  </si>
  <si>
    <t>1795861002</t>
  </si>
  <si>
    <t>27</t>
  </si>
  <si>
    <t>631515270</t>
  </si>
  <si>
    <t>deska izolační minerální kontaktních fasád podélné vlákno λ-0.036 tl. 100 mm</t>
  </si>
  <si>
    <t>-555558322</t>
  </si>
  <si>
    <t>12,69*1,05</t>
  </si>
  <si>
    <t>28</t>
  </si>
  <si>
    <t>622221021a</t>
  </si>
  <si>
    <t>Montáž kontaktního zateplení z desek z minerální vlny s podélnou orientací vláken na vnější stěny, tloušťky desek přes 80 do 120 mm - vnitřní SO03</t>
  </si>
  <si>
    <t>1658897565</t>
  </si>
  <si>
    <t>"D1.1-01"2,47*(2,15)-0,8*2</t>
  </si>
  <si>
    <t>29</t>
  </si>
  <si>
    <t>-1706972909</t>
  </si>
  <si>
    <t>3,711*1,05</t>
  </si>
  <si>
    <t>3,897*1,02 'Přepočtené koeficientem množství</t>
  </si>
  <si>
    <t>30</t>
  </si>
  <si>
    <t>622221031</t>
  </si>
  <si>
    <t>Montáž kontaktního zateplení z desek z minerální vlny s podélnou orientací vláken na vnější stěny, tloušťky desek přes 120 do 160 mm</t>
  </si>
  <si>
    <t>1209966313</t>
  </si>
  <si>
    <t>"D1.1-01-5 - planometrie"</t>
  </si>
  <si>
    <t>"JZ"33,46-0,25*0,9*2</t>
  </si>
  <si>
    <t>"SZ"9,39</t>
  </si>
  <si>
    <t>"JV"9,39</t>
  </si>
  <si>
    <t>"SV"1,26+4,66+4,71+6,73+4,71+4,4+1,26</t>
  </si>
  <si>
    <t>31</t>
  </si>
  <si>
    <t>631515380</t>
  </si>
  <si>
    <t>deska izolační minerální kontaktních fasád podélné vlákno λ-0.036 tl. 160 mm</t>
  </si>
  <si>
    <t>1886662750</t>
  </si>
  <si>
    <t>81,22*1,05</t>
  </si>
  <si>
    <t>85,281*1,02 'Přepočtené koeficientem množství</t>
  </si>
  <si>
    <t>32</t>
  </si>
  <si>
    <t>622251101</t>
  </si>
  <si>
    <t>Montáž kontaktního zateplení Příplatek k cenám za zápustnou montáž kotev s použitím tepelněizolačních zátek na vnější stěny z polystyrenu</t>
  </si>
  <si>
    <t>154759098</t>
  </si>
  <si>
    <t>"převzato ze zateplovaných ploch" 213,656+777,606</t>
  </si>
  <si>
    <t>33</t>
  </si>
  <si>
    <t>622251105</t>
  </si>
  <si>
    <t>Montáž kontaktního zateplení Příplatek k cenám za zápustnou montáž kotev s použitím tepelněizolačních zátek na vnější stěny z minerální vlny</t>
  </si>
  <si>
    <t>-205516516</t>
  </si>
  <si>
    <t>"převzato ze zateplovaných ploch" 12,69+79,52</t>
  </si>
  <si>
    <t>34</t>
  </si>
  <si>
    <t>622252001</t>
  </si>
  <si>
    <t>Montáž lišt kontaktního zateplení zakládacích soklových připevněných hmoždinkami</t>
  </si>
  <si>
    <t>1687264686</t>
  </si>
  <si>
    <t>"D1.1-01-02" planometrie</t>
  </si>
  <si>
    <t>"1PP 100"40,675*2+0,1*4+0,6*4+0,1*4+9,525*2+0,1*4+0,6*4+0,1*4-1,5*3</t>
  </si>
  <si>
    <t>"1NP 160"40,675*2+0,16*4+0,6*4+0,16*4+9,525*2+0,16*4+0,6*4+0,16*4-1,5*3-3*4-3,05*2-0,6*6</t>
  </si>
  <si>
    <t>"1.PP 40"0,95*4+0,25*2+0,04*8+0,95*8+0,25*4+0,04*16</t>
  </si>
  <si>
    <t>"1.NP 100"0,95*2+0,25*2+0,01*8+0,95*4+0,25*4+0,04*16</t>
  </si>
  <si>
    <t>35</t>
  </si>
  <si>
    <t>590516530</t>
  </si>
  <si>
    <t>lišta soklová Al s okapničkou, zakládací U 16 cm, 0,95/200 cm</t>
  </si>
  <si>
    <t>-1507637309</t>
  </si>
  <si>
    <t>"1NP 160"(40,675*2+0,16*4+0,6*4+0,16*4+9,525*2+0,16*4+0,6*4+0,16*4-1,5*3-3*4-3,05*2-0,6*6)*1,05</t>
  </si>
  <si>
    <t>36</t>
  </si>
  <si>
    <t>590516470</t>
  </si>
  <si>
    <t>lišta soklová Al s okapničkou, zakládací U 10 cm, 0,95/200 cm</t>
  </si>
  <si>
    <t>-1143300871</t>
  </si>
  <si>
    <t>"1PP 100"(40,675*2+0,1*4+0,6*4+0,1*4+9,525*2+0,1*4+0,6*4+0,1*4-1,5*3)*1,05</t>
  </si>
  <si>
    <t>"1.NP 100"(0,95*2+0,25*2+0,01*8+0,95*4+0,25*4+0,04*16)*1,05</t>
  </si>
  <si>
    <t>37</t>
  </si>
  <si>
    <t>590516410</t>
  </si>
  <si>
    <t>lišta soklová Al s okapničkou, zakládací U 04 cm, 0,7/200 cm</t>
  </si>
  <si>
    <t>54432273</t>
  </si>
  <si>
    <t>"1.PP 40"(0,95*4+0,25*2+0,04*8+0,95*8+0,25*4+0,04*16)*1,05</t>
  </si>
  <si>
    <t>38</t>
  </si>
  <si>
    <t>622252002</t>
  </si>
  <si>
    <t>Montáž lišt kontaktního zateplení ostatních stěnových, dilatačních apod. lepených do tmelu</t>
  </si>
  <si>
    <t>-769060457</t>
  </si>
  <si>
    <t>1/1,05*(473,876+1393,313+145,795+200,004+215,922)</t>
  </si>
  <si>
    <t>39</t>
  </si>
  <si>
    <t>590514750</t>
  </si>
  <si>
    <t>kontaktní zateplovací systémy příslušenství kontaktních zateplovacích systémů APU lišta - profil okenní s tkaninou délka 2,4 m, přesah tkaniny 100 mm 6 mm</t>
  </si>
  <si>
    <t>-567615984</t>
  </si>
  <si>
    <t>"JZ"(25*0,55*3+3*(11*1,47*3+2*2,35*2+1,51*2))*1,05</t>
  </si>
  <si>
    <t>"SV"(15*0,55*3+1,5*2+2,25*4+3*(1,47*6*3+2,35*2*4+0,86*4+1,51*4)+(1,47+0,58*2)*10)*1,05</t>
  </si>
  <si>
    <t>40</t>
  </si>
  <si>
    <t>590514840</t>
  </si>
  <si>
    <t>kontaktní zateplovací systémy příslušenství kontaktních zateplovacích systémů lišta rohová s tkaninou - rohovník  2,5m PVC 10/10 cm</t>
  </si>
  <si>
    <t>1843153540</t>
  </si>
  <si>
    <t>473,876+145,793 "ostění převzato"</t>
  </si>
  <si>
    <t xml:space="preserve">"D1.1-01-07" </t>
  </si>
  <si>
    <t>"pod střechu, pod balkóny, stříšky"</t>
  </si>
  <si>
    <t>(40,675*2+9,525*2+0,6*4+0,16*8)*1,05</t>
  </si>
  <si>
    <t>((3+0,35)*4*4+(0,35+3,05)*4*2+1,9*2+0,45*4)*1,05</t>
  </si>
  <si>
    <t>(10,3*(24+16)+11,1*4+1*8)*1,05   "rohy</t>
  </si>
  <si>
    <t>(3,05*2*4+3*4*4)*1,05"</t>
  </si>
  <si>
    <t>41</t>
  </si>
  <si>
    <t>42514940</t>
  </si>
  <si>
    <t>kontaktní zateplovací systémy příslušenství kontaktních zateplovacích systémů připojovací profil parapetní variabilní s tkaninou výška pěnové pásky 4 mm, délka 2 m</t>
  </si>
  <si>
    <t>-1459077545</t>
  </si>
  <si>
    <t>"JZ"(25*0,55+3*(11*1,47+2*1,51))*1,05</t>
  </si>
  <si>
    <t>"SV"(15*0,55+3*(6*1,47+1,51*4)+1,47*10)*1,05</t>
  </si>
  <si>
    <t>42</t>
  </si>
  <si>
    <t>590515160</t>
  </si>
  <si>
    <t>kontaktní zateplovací systémy příslušenství kontaktních zateplovacích systémů začišťovací lišty (profily) ukončovací 1,4 cm PVC hrana (délka 3 m)</t>
  </si>
  <si>
    <t>-621387651</t>
  </si>
  <si>
    <t>43</t>
  </si>
  <si>
    <t>59005147x1</t>
  </si>
  <si>
    <t>Profil PVC s tkaninou - okapnice LO soklové lišty</t>
  </si>
  <si>
    <t>bm</t>
  </si>
  <si>
    <t>1166982577</t>
  </si>
  <si>
    <t>"převzato z délky zakládací lišty"</t>
  </si>
  <si>
    <t>205,64*1,05</t>
  </si>
  <si>
    <t>44</t>
  </si>
  <si>
    <t>59005147x2</t>
  </si>
  <si>
    <t>D+M vymezovací podložky pod soklové lišty.</t>
  </si>
  <si>
    <t>kus</t>
  </si>
  <si>
    <t>-1169802227</t>
  </si>
  <si>
    <t>216*3</t>
  </si>
  <si>
    <t>45</t>
  </si>
  <si>
    <t>59005147x3</t>
  </si>
  <si>
    <t>D+M spojky soklové lišty</t>
  </si>
  <si>
    <t>-1209191330</t>
  </si>
  <si>
    <t>260/2</t>
  </si>
  <si>
    <t>46</t>
  </si>
  <si>
    <t>622331121</t>
  </si>
  <si>
    <t>Omítka cementová vnějších ploch nanášená ručně jednovrstvá, tloušťky do 15 mm hladká stěn</t>
  </si>
  <si>
    <t>269029598</t>
  </si>
  <si>
    <t>"omítka po otlučení obkladu na buchty"</t>
  </si>
  <si>
    <t>"JZ"16,23+9,87+10,94</t>
  </si>
  <si>
    <t>"SV"1,3+4,75+5,54+6,29+5,9+1,05+6,28+1,86</t>
  </si>
  <si>
    <t>"ostění oken"0,15*(0,55*4*(25+15)+0,8*4)</t>
  </si>
  <si>
    <t>47</t>
  </si>
  <si>
    <t>622331191</t>
  </si>
  <si>
    <t>Omítka cementová vnějších ploch nanášená ručně Příplatek k cenám za každých dalších i započatých 5 mm tloušťky omítky přes 15 mm stěn</t>
  </si>
  <si>
    <t>2102500769</t>
  </si>
  <si>
    <t>119,101*2</t>
  </si>
  <si>
    <t>48</t>
  </si>
  <si>
    <t>622511111</t>
  </si>
  <si>
    <t>Omítka tenkovrstvá akrylátová vnějších ploch probarvená, včetně penetrace podkladu mozaiková střednězrnná stěn</t>
  </si>
  <si>
    <t>-776600497</t>
  </si>
  <si>
    <t>"JZ"25*0,55*3*0,3</t>
  </si>
  <si>
    <t>"SV"15*0,55*3*0,3</t>
  </si>
  <si>
    <t>49</t>
  </si>
  <si>
    <t>622521011</t>
  </si>
  <si>
    <t>Omítka tenkovrstvá silikátová vnějších ploch probarvená, včetně penetrace podkladu zrnitá, tloušťky 1,5 mm stěn</t>
  </si>
  <si>
    <t>1519597782</t>
  </si>
  <si>
    <t>"vata"</t>
  </si>
  <si>
    <t>"JZ"(3*(11*1,47*3+2*2,35*2+1,51*2))*0,3</t>
  </si>
  <si>
    <t>"SV"(1,5*2+2,25*4+3*(1,47*6*3+2,35*2*4+0,86*4+1,51*4)+(1,47+0,58*2)*10)*0,3</t>
  </si>
  <si>
    <t>50</t>
  </si>
  <si>
    <t>624601110</t>
  </si>
  <si>
    <t>487875535</t>
  </si>
  <si>
    <t>"odhad rozpočtáře"20</t>
  </si>
  <si>
    <t>51</t>
  </si>
  <si>
    <t>629991011</t>
  </si>
  <si>
    <t>Zakrytí vnějších ploch před znečištěním včetně pozdějšího odkrytí výplní otvorů a svislých ploch fólií přilepenou lepící páskou</t>
  </si>
  <si>
    <t>-647348086</t>
  </si>
  <si>
    <t>"1.PP"0,55*0,55*42+1,5*2,25*2+1,5*2,223</t>
  </si>
  <si>
    <t>"1.NP"(1,47*1,47*17+0,86*2,35*6+1,51*1,39*6)*3+1,47*0,56*10</t>
  </si>
  <si>
    <t>52</t>
  </si>
  <si>
    <t>629991011a</t>
  </si>
  <si>
    <t>2071117719</t>
  </si>
  <si>
    <t xml:space="preserve">"D1.1-01" </t>
  </si>
  <si>
    <t>50*2+12*2</t>
  </si>
  <si>
    <t>53</t>
  </si>
  <si>
    <t>629995101</t>
  </si>
  <si>
    <t>Očištění vnějších ploch tlakovou vodou omytím</t>
  </si>
  <si>
    <t>993102526</t>
  </si>
  <si>
    <t>70,49+128,911+1123,231</t>
  </si>
  <si>
    <t>54</t>
  </si>
  <si>
    <t>631311115</t>
  </si>
  <si>
    <t>Mazanina z betonu prostého bez zvýšených nároků na prostředí tl. přes 50 do 80 mm tř. C 20/25</t>
  </si>
  <si>
    <t>1536344456</t>
  </si>
  <si>
    <t>"D1.1-01+2 balkony"</t>
  </si>
  <si>
    <t>(0,95*3,05*8+0,95*3*16)*0,05</t>
  </si>
  <si>
    <t>"stříška vstup"0,05*(1,9*0,45*2)</t>
  </si>
  <si>
    <t>55</t>
  </si>
  <si>
    <t>631311134</t>
  </si>
  <si>
    <t>Mazanina z betonu prostého bez zvýšených nároků na prostředí tl. přes 120 do 240 mm tř. C 16/20</t>
  </si>
  <si>
    <t>-754973297</t>
  </si>
  <si>
    <t>"D1.1-01 rampa - vstup"</t>
  </si>
  <si>
    <t>(0,75+1,05)*2,15</t>
  </si>
  <si>
    <t>56</t>
  </si>
  <si>
    <t>631319171</t>
  </si>
  <si>
    <t>Příplatek k cenám mazanin za stržení povrchu spodní vrstvy mazaniny latí před vložením výztuže nebo pletiva pro tl. obou vrstev mazaniny přes 50 do 80 mm</t>
  </si>
  <si>
    <t>1811747592</t>
  </si>
  <si>
    <t>57</t>
  </si>
  <si>
    <t>631319195</t>
  </si>
  <si>
    <t>Příplatek k cenám mazanin za malou plochu do 5 m2 jednotlivě mazanina tl. přes 50 do 80 mm</t>
  </si>
  <si>
    <t>474816140</t>
  </si>
  <si>
    <t>58</t>
  </si>
  <si>
    <t>631351101</t>
  </si>
  <si>
    <t>Bednění v podlahách rýh a hran zřízení</t>
  </si>
  <si>
    <t>1321158682</t>
  </si>
  <si>
    <t>((0,95+3,05)*8+(0,95+3)*16)*0,05</t>
  </si>
  <si>
    <t>"stříška vstup"0,05*(1,9*2+0,45*4)</t>
  </si>
  <si>
    <t>59</t>
  </si>
  <si>
    <t>631351102</t>
  </si>
  <si>
    <t>Bednění v podlahách rýh a hran odstranění</t>
  </si>
  <si>
    <t>323014793</t>
  </si>
  <si>
    <t>60</t>
  </si>
  <si>
    <t>631362021</t>
  </si>
  <si>
    <t>Výztuž mazanin ze svařovaných sítí z drátů typu KARI</t>
  </si>
  <si>
    <t>t</t>
  </si>
  <si>
    <t>-1294558957</t>
  </si>
  <si>
    <t>(0,95*3,05*8+0,95*3*16)</t>
  </si>
  <si>
    <t>"stříška vstup"(1,9*0,45*2)</t>
  </si>
  <si>
    <t>70,49*1,999/1000*1,05</t>
  </si>
  <si>
    <t>61</t>
  </si>
  <si>
    <t>633811111</t>
  </si>
  <si>
    <t>Broušení betonových podlah nerovností do 2 mm (stržení šlemu)</t>
  </si>
  <si>
    <t>1249967059</t>
  </si>
  <si>
    <t>Ostatní konstrukce a práce-bourání</t>
  </si>
  <si>
    <t>62</t>
  </si>
  <si>
    <t>941211112</t>
  </si>
  <si>
    <t>Montáž lešení řadového rámového lehkého pracovního s podlahami s provozním zatížením tř. 3 do 200 kg/m2 šířky tř. SW06 přes 0,6 do 0,9 m, výšky přes 10 do 25 m</t>
  </si>
  <si>
    <t>2063067772</t>
  </si>
  <si>
    <t>"D1.1-01-05"</t>
  </si>
  <si>
    <t>(40,7*2+9,525*2+1,2*4+0,2*4+2*6)*11</t>
  </si>
  <si>
    <t>63</t>
  </si>
  <si>
    <t>941211211</t>
  </si>
  <si>
    <t>Montáž lešení řadového rámového lehkého pracovního s podlahami s provozním zatížením tř. 3 do 200 kg/m2 Příplatek za první a každý další den použití lešení k ceně -1111 nebo -1112</t>
  </si>
  <si>
    <t>-730106487</t>
  </si>
  <si>
    <t>1298,55*30</t>
  </si>
  <si>
    <t>64</t>
  </si>
  <si>
    <t>941211811</t>
  </si>
  <si>
    <t>Demontáž lešení řadového rámového lehkého pracovního s provozním zatížením tř. 3 do 200 kg/m2 šířky tř. SW06 přes 0,6 do 0,9 m, výšky do 10 m</t>
  </si>
  <si>
    <t>-1211348925</t>
  </si>
  <si>
    <t>65</t>
  </si>
  <si>
    <t>944511111</t>
  </si>
  <si>
    <t>Montáž ochranné sítě z textilie z umělých vláken</t>
  </si>
  <si>
    <t>-1033017319</t>
  </si>
  <si>
    <t>66</t>
  </si>
  <si>
    <t>944511211</t>
  </si>
  <si>
    <t>Příplatek k ochranné síti za první a ZKD den použití</t>
  </si>
  <si>
    <t>-471536131</t>
  </si>
  <si>
    <t>67</t>
  </si>
  <si>
    <t>944511811</t>
  </si>
  <si>
    <t>Demontáž ochranné sítě z textilie z umělých vláken</t>
  </si>
  <si>
    <t>1051559200</t>
  </si>
  <si>
    <t>68</t>
  </si>
  <si>
    <t>944711112</t>
  </si>
  <si>
    <t>Montáž záchytné stříšky zřizované současně s lehkým nebo těžkým lešením, šířky přes 1,5 do 2,0 m</t>
  </si>
  <si>
    <t>-1755277041</t>
  </si>
  <si>
    <t>"nad vstupy"2*3</t>
  </si>
  <si>
    <t>69</t>
  </si>
  <si>
    <t>944711212</t>
  </si>
  <si>
    <t>Montáž záchytné stříšky Příplatek za první a každý další den použití záchytné stříšky k ceně -1112</t>
  </si>
  <si>
    <t>391579030</t>
  </si>
  <si>
    <t>2*3*30</t>
  </si>
  <si>
    <t>70</t>
  </si>
  <si>
    <t>944711812</t>
  </si>
  <si>
    <t>Demontáž záchytné stříšky zřizované současně s lehkým nebo těžkým lešením, šířky přes 1,5 do 2,0 m</t>
  </si>
  <si>
    <t>-897878411</t>
  </si>
  <si>
    <t>71</t>
  </si>
  <si>
    <t>952901111</t>
  </si>
  <si>
    <t>X Vyčištění budov nebo objektů před předáním do užívání budov bytové nebo občanské výstavby - zametení a umytí podlah, dlažeb, obkladů, schodů v místnostech, chodbách a schodištích, vyčištění a umytí oken, dveří s rámy, zárubněmi, umytí a vyčištění jiných</t>
  </si>
  <si>
    <t>-589590590</t>
  </si>
  <si>
    <t>"odhad - určeno na stavbě"</t>
  </si>
  <si>
    <t>72</t>
  </si>
  <si>
    <t>953962112</t>
  </si>
  <si>
    <t>Kotvy chemické s vyvrtáním otvoru do zdiva z plných cihel tmel, hloubka 80 mm, velikost M 10</t>
  </si>
  <si>
    <t>883023149</t>
  </si>
  <si>
    <t>73</t>
  </si>
  <si>
    <t>962022490</t>
  </si>
  <si>
    <t>Bourání zdiva nadzákladového kamenného nebo smíšeného kamenného, na maltu cementovou, objemu do 1 m3</t>
  </si>
  <si>
    <t>-2017922552</t>
  </si>
  <si>
    <t>0,3*0,4*(4,65+1,5)</t>
  </si>
  <si>
    <t>74</t>
  </si>
  <si>
    <t>965042131</t>
  </si>
  <si>
    <t>Bourání mazanin betonových nebo z litého asfaltu tl. do 100 mm, plochy do 4 m2</t>
  </si>
  <si>
    <t>-1026822475</t>
  </si>
  <si>
    <t>(0,95*3,05*8+0,95*3*16)*0,08</t>
  </si>
  <si>
    <t>"stříška vstup"0,1*(1,9*0,45*2)</t>
  </si>
  <si>
    <t>75</t>
  </si>
  <si>
    <t>965049111</t>
  </si>
  <si>
    <t>Bourání mazanin Příplatek k cenám za bourání mazanin betonových se svařovanou sítí, tl. do 100 mm</t>
  </si>
  <si>
    <t>577819594</t>
  </si>
  <si>
    <t>76</t>
  </si>
  <si>
    <t>967031142</t>
  </si>
  <si>
    <t>Přisekání (špicování) plošné nebo rovných ostění zdiva z cihel pálených rovných ostění, bez odstupu, po hrubém vybourání otvorů, na maltu cementovou</t>
  </si>
  <si>
    <t>-669607542</t>
  </si>
  <si>
    <t>"D1.1-01-Dveře"</t>
  </si>
  <si>
    <t>0,2*(1,5*3+2,23*2+2,25*4)</t>
  </si>
  <si>
    <t>77</t>
  </si>
  <si>
    <t>968062375</t>
  </si>
  <si>
    <t>Vybourání dřevěných rámů oken s křídly, dveřních zárubní, vrat, stěn, ostění nebo obkladů rámů oken s křídly zdvojených, plochy do 2 m2</t>
  </si>
  <si>
    <t>1080004513</t>
  </si>
  <si>
    <t>1,5*1</t>
  </si>
  <si>
    <t>78</t>
  </si>
  <si>
    <t>973031825</t>
  </si>
  <si>
    <t>Vysekání výklenků nebo kapes ve zdivu z cihel na maltu vápennou nebo vápenocementovou kapes pro zavázání nových zdí, tl. do 450 mm</t>
  </si>
  <si>
    <t>-554300953</t>
  </si>
  <si>
    <t>1*2</t>
  </si>
  <si>
    <t>997</t>
  </si>
  <si>
    <t>Přesun sutě</t>
  </si>
  <si>
    <t>79</t>
  </si>
  <si>
    <t>997013211</t>
  </si>
  <si>
    <t>Vnitrostaveništní doprava suti a vybouraných hmot vodorovně do 50 m svisle ručně (nošením po schodech) pro budovy a haly výšky do 6 m</t>
  </si>
  <si>
    <t>-919755016</t>
  </si>
  <si>
    <t>80</t>
  </si>
  <si>
    <t>997013501</t>
  </si>
  <si>
    <t>Odvoz suti a vybouraných hmot na skládku nebo meziskládku se složením, na vzdálenost do 1 km</t>
  </si>
  <si>
    <t>-516220009</t>
  </si>
  <si>
    <t>81</t>
  </si>
  <si>
    <t>997013509</t>
  </si>
  <si>
    <t>Odvoz suti a vybouraných hmot na skládku nebo meziskládku se složením, na vzdálenost Příplatek k ceně za každý další i započatý 1 km přes 1 km</t>
  </si>
  <si>
    <t>810389648</t>
  </si>
  <si>
    <t>25,991*19 'Přepočtené koeficientem množství</t>
  </si>
  <si>
    <t>82</t>
  </si>
  <si>
    <t>997013831</t>
  </si>
  <si>
    <t>Poplatek za uložení stavebního odpadu na skládce (skládkovné) směsného</t>
  </si>
  <si>
    <t>-1916786548</t>
  </si>
  <si>
    <t>998</t>
  </si>
  <si>
    <t>Přesun hmot</t>
  </si>
  <si>
    <t>83</t>
  </si>
  <si>
    <t>998011002</t>
  </si>
  <si>
    <t>Přesun hmot pro budovy občanské výstavby, bydlení, výrobu a služby s nosnou svislou konstrukcí zděnou z cihel, tvárnic nebo kamene vodorovná dopravní vzdálenost do 100 m pro budovy výšky přes 6 do 12 m</t>
  </si>
  <si>
    <t>-2088050095</t>
  </si>
  <si>
    <t>PSV</t>
  </si>
  <si>
    <t>Práce a dodávky PSV</t>
  </si>
  <si>
    <t>712</t>
  </si>
  <si>
    <t>Povlakové krytiny</t>
  </si>
  <si>
    <t>84</t>
  </si>
  <si>
    <t>712321132</t>
  </si>
  <si>
    <t>Provedení povlakové krytiny střech plochých do 10 st. natěradly a tmely za horka nátěrem asfaltovým</t>
  </si>
  <si>
    <t>1396864280</t>
  </si>
  <si>
    <t>(0,95*3,05*2+0,95*3*4)+0,1*(0,6*6+3*6)</t>
  </si>
  <si>
    <t>"stříška vstup"(1,9*0,45*2)+0,1*1,9*2</t>
  </si>
  <si>
    <t>85</t>
  </si>
  <si>
    <t>111631510</t>
  </si>
  <si>
    <t>lak asfaltový (MJ kg) bal 9 kg</t>
  </si>
  <si>
    <t>kg</t>
  </si>
  <si>
    <t>1125822365</t>
  </si>
  <si>
    <t>21,445*0,0015 'Přepočtené koeficientem množství</t>
  </si>
  <si>
    <t>86</t>
  </si>
  <si>
    <t>712341559</t>
  </si>
  <si>
    <t>Provedení povlakové krytiny střech plochých do 10 st. pásy přitavením NAIP v plné ploše</t>
  </si>
  <si>
    <t>1234634028</t>
  </si>
  <si>
    <t>87</t>
  </si>
  <si>
    <t>628321340</t>
  </si>
  <si>
    <t>-1944041407</t>
  </si>
  <si>
    <t>21,445*1,15 'Přepočtené koeficientem množství</t>
  </si>
  <si>
    <t>88</t>
  </si>
  <si>
    <t>998712202a</t>
  </si>
  <si>
    <t>Přesun hmot pro povlakové krytiny stanovený procentní sazbou z ceny vodorovná dopravní vzdálenost do 50 m v objektech výšky přes 12 do 24 m</t>
  </si>
  <si>
    <t>Kč</t>
  </si>
  <si>
    <t>-1994823062</t>
  </si>
  <si>
    <t>713</t>
  </si>
  <si>
    <t>Izolace tepelné</t>
  </si>
  <si>
    <t>89</t>
  </si>
  <si>
    <t>713121111</t>
  </si>
  <si>
    <t>Montáž tepelné izolace podlah rohožemi, pásy, deskami, dílci, bloky (izolační materiál ve specifikaci) kladenými volně jednovrstvá</t>
  </si>
  <si>
    <t>1985416955</t>
  </si>
  <si>
    <t>90</t>
  </si>
  <si>
    <t>283764150a</t>
  </si>
  <si>
    <t>deska z polystyrénu XPS, hrana polodrážková a hladký povrch 20-50 mm ve spádu, lambda 0,032W/mK</t>
  </si>
  <si>
    <t>489438594</t>
  </si>
  <si>
    <t>74,015*1,02 'Přepočtené koeficientem množství</t>
  </si>
  <si>
    <t>91</t>
  </si>
  <si>
    <t>998713202</t>
  </si>
  <si>
    <t>Přesun hmot pro izolace tepelné v objektech v do 12 m</t>
  </si>
  <si>
    <t>-1413776581</t>
  </si>
  <si>
    <t>764</t>
  </si>
  <si>
    <t>Konstrukce klempířské</t>
  </si>
  <si>
    <t>92</t>
  </si>
  <si>
    <t>764001821a</t>
  </si>
  <si>
    <t>Demontáž klempířských konstrukcí krytiny ze svitků nebo tabulí do suti</t>
  </si>
  <si>
    <t>-1948094059</t>
  </si>
  <si>
    <t>93</t>
  </si>
  <si>
    <t>764002851</t>
  </si>
  <si>
    <t>Demontáž klempířských konstrukcí oplechování parapetů do suti</t>
  </si>
  <si>
    <t>617492186</t>
  </si>
  <si>
    <t>1,47*51+1,51*18+1,46*10+0,55*40</t>
  </si>
  <si>
    <t>94</t>
  </si>
  <si>
    <t>764004863</t>
  </si>
  <si>
    <t>Demontáž klempířských konstrukcí svodu k dalšímu použití</t>
  </si>
  <si>
    <t>514835882</t>
  </si>
  <si>
    <t>10*8</t>
  </si>
  <si>
    <t>95</t>
  </si>
  <si>
    <t>764141301a</t>
  </si>
  <si>
    <t>Krytina ze svitků nebo tabulí z titanzinkového lesklého válcovaného plechu s úpravou u okapů, prostupů a výčnělků střechy rovné drážkováním ze svitků rš 500 mm, sklon střechy do 30 st., pol.č. K03</t>
  </si>
  <si>
    <t>-2031009328</t>
  </si>
  <si>
    <t>(0,015+0,05+0,85+0,14+0,015)*18*3,2</t>
  </si>
  <si>
    <t>96</t>
  </si>
  <si>
    <t>764246305</t>
  </si>
  <si>
    <t>Oplechování parapetů z titanzinkového lesklého válcovaného plechu rovných mechanicky kotvené, bez rohů rš 400 mm</t>
  </si>
  <si>
    <t>400894486</t>
  </si>
  <si>
    <t>97</t>
  </si>
  <si>
    <t>764248305a</t>
  </si>
  <si>
    <t>Oplechování říms a ozdobných prvků z titanzinkového lesklého válcovaného plechu rovných, bez rohů mechanicky kotvené rš 400 mm, pol.č. K05</t>
  </si>
  <si>
    <t>382782676</t>
  </si>
  <si>
    <t>1,5*4</t>
  </si>
  <si>
    <t>98</t>
  </si>
  <si>
    <t>764248307a</t>
  </si>
  <si>
    <t>Oplechování říms a ozdobných prvků z titanzinkového lesklého válcovaného plechu rovných, bez rohů mechanicky kotvené rš 670 mm, pol.č. K04</t>
  </si>
  <si>
    <t>113838923</t>
  </si>
  <si>
    <t>2,1*2</t>
  </si>
  <si>
    <t>99</t>
  </si>
  <si>
    <t>764508131</t>
  </si>
  <si>
    <t>Montáž svodu kruhového, průměru svodu</t>
  </si>
  <si>
    <t>-1915640131</t>
  </si>
  <si>
    <t>998764202</t>
  </si>
  <si>
    <t>Přesun hmot pro konstrukce klempířské v objektech v do 12 m</t>
  </si>
  <si>
    <t>-1290294916</t>
  </si>
  <si>
    <t>767</t>
  </si>
  <si>
    <t>Konstrukce zámečnické</t>
  </si>
  <si>
    <t>101</t>
  </si>
  <si>
    <t>767_0010</t>
  </si>
  <si>
    <t>Demontáž atypických ocelových konstr. - zábradlí - včetně kotev ve stropech balkonů</t>
  </si>
  <si>
    <t>1060795280</t>
  </si>
  <si>
    <t>18*35</t>
  </si>
  <si>
    <t>102</t>
  </si>
  <si>
    <t>767_0011</t>
  </si>
  <si>
    <t>D+M zábradlí Pz, výplň, kotvení do stěn a do čela - pol.č. K01</t>
  </si>
  <si>
    <t>-2036662419</t>
  </si>
  <si>
    <t>103</t>
  </si>
  <si>
    <t>767_0022</t>
  </si>
  <si>
    <t>D+M zábradlí Pz, výplň, kotvení do stěn a do čela - pol.č. K02</t>
  </si>
  <si>
    <t>104702683</t>
  </si>
  <si>
    <t>104</t>
  </si>
  <si>
    <t>767_0040</t>
  </si>
  <si>
    <t>D+M 4x komorové budky pro ptáky - chráněný druh - Rorýs - dodání v souladu s doporučeními ochranářů</t>
  </si>
  <si>
    <t>-1691670232</t>
  </si>
  <si>
    <t>105</t>
  </si>
  <si>
    <t>998767202a</t>
  </si>
  <si>
    <t>Přesun hmot pro zámečnické konstrukce stanovený procentní sazbou z ceny vodorovná dopravní vzdálenost do 50 m v objektech výšky přes 6 do 12 m</t>
  </si>
  <si>
    <t>-343731187</t>
  </si>
  <si>
    <t>771</t>
  </si>
  <si>
    <t>Podlahy z dlaždic</t>
  </si>
  <si>
    <t>106</t>
  </si>
  <si>
    <t>776141111</t>
  </si>
  <si>
    <t>Příprava podkladu vyrovnání samonivelační stěrkou podlah min.pevnosti 20 MPa, tloušťky do 3 mm</t>
  </si>
  <si>
    <t>-1281470626</t>
  </si>
  <si>
    <t>(0,95*3,05*6+0,95*3*12)</t>
  </si>
  <si>
    <t>107</t>
  </si>
  <si>
    <t>771_002</t>
  </si>
  <si>
    <t xml:space="preserve">D+M stěrková hydroizolace - systémová skladba </t>
  </si>
  <si>
    <t>1433801211</t>
  </si>
  <si>
    <t>0,1*(3,05*6+3*12+0,95*18+0,6*18)</t>
  </si>
  <si>
    <t>108</t>
  </si>
  <si>
    <t>771_004</t>
  </si>
  <si>
    <t>D+M systémové balkónové okapničky - příplatek na dlažbu s okapničkou</t>
  </si>
  <si>
    <t>-2011828882</t>
  </si>
  <si>
    <t>109</t>
  </si>
  <si>
    <t>771474113</t>
  </si>
  <si>
    <t>Montáž soklíků z dlaždic keramických lepených flexibilním lepidlem rovných výšky přes 90 do 120 mm</t>
  </si>
  <si>
    <t>335488296</t>
  </si>
  <si>
    <t>(3,05*6+3*12+0,95*18+0,6*18)</t>
  </si>
  <si>
    <t>110</t>
  </si>
  <si>
    <t>771574116</t>
  </si>
  <si>
    <t>Montáž podlah z dlaždic keramických lepených flexibilním lepidlem režných nebo glazovaných hladkých přes 22 do 25 ks/ m2</t>
  </si>
  <si>
    <t>-2031656679</t>
  </si>
  <si>
    <t>111</t>
  </si>
  <si>
    <t>597614060a</t>
  </si>
  <si>
    <t>dlaždice keramické slinuté neglazované mrazuvzdorné 19,8 x 19,8 x 0,9 cm</t>
  </si>
  <si>
    <t>-879987867</t>
  </si>
  <si>
    <t>82,2*0,1*1,2+51,585*1,05</t>
  </si>
  <si>
    <t>64,028*1,1 'Přepočtené koeficientem množství</t>
  </si>
  <si>
    <t>112</t>
  </si>
  <si>
    <t>771579191</t>
  </si>
  <si>
    <t>Montáž podlah z dlaždic keramických Příplatek k cenám za plochu do 5 m2 jednotlivě</t>
  </si>
  <si>
    <t>-1823289437</t>
  </si>
  <si>
    <t>113</t>
  </si>
  <si>
    <t>771591111</t>
  </si>
  <si>
    <t>Podlahy - ostatní práce penetrace podkladu</t>
  </si>
  <si>
    <t>116137750</t>
  </si>
  <si>
    <t>(0,95*3,05*6+0,95*3*12)*2</t>
  </si>
  <si>
    <t>114</t>
  </si>
  <si>
    <t>771591115</t>
  </si>
  <si>
    <t>Podlahy - ostatní práce spárování silikonem</t>
  </si>
  <si>
    <t>-2049280893</t>
  </si>
  <si>
    <t>"obvod balkónu"</t>
  </si>
  <si>
    <t>((0,95+3,05)*6+(0,95+3)*12)</t>
  </si>
  <si>
    <t>115</t>
  </si>
  <si>
    <t>998771202a</t>
  </si>
  <si>
    <t>Přesun hmot pro podlahy z dlaždic stanovený procentní sazbou (%) z ceny vodorovná dopravní vzdálenost do 50 m v objektech výšky přes 6 do 12 m</t>
  </si>
  <si>
    <t>-663564464</t>
  </si>
  <si>
    <t>781</t>
  </si>
  <si>
    <t>Dokončovací práce - obklady</t>
  </si>
  <si>
    <t>116</t>
  </si>
  <si>
    <t>781731810</t>
  </si>
  <si>
    <t>Demontáž obkladů z obkladaček cihelných kladených do malty</t>
  </si>
  <si>
    <t>-2118428750</t>
  </si>
  <si>
    <t>"ostění oken"0,15*(0,55*4*(25+15)+0,8*4+1*2)</t>
  </si>
  <si>
    <t>783</t>
  </si>
  <si>
    <t>Dokončovací práce - nátěry</t>
  </si>
  <si>
    <t>117</t>
  </si>
  <si>
    <t>783314201</t>
  </si>
  <si>
    <t>Základní antikorozní nátěr zámečnických konstrukcí jednonásobný syntetický standardní</t>
  </si>
  <si>
    <t>1152916141</t>
  </si>
  <si>
    <t>"Nátěr kabel.skříní - 50% odrez.+zákl.a krycí nátěr "2</t>
  </si>
  <si>
    <t>118</t>
  </si>
  <si>
    <t>783315101</t>
  </si>
  <si>
    <t>Mezinátěr zámečnických konstrukcí jednonásobný syntetický standardní</t>
  </si>
  <si>
    <t>-893286014</t>
  </si>
  <si>
    <t>119</t>
  </si>
  <si>
    <t>783317101</t>
  </si>
  <si>
    <t>Krycí nátěr (email) zámečnických konstrukcí jednonásobný syntetický standardní</t>
  </si>
  <si>
    <t>553987477</t>
  </si>
  <si>
    <t>784</t>
  </si>
  <si>
    <t>Dokončovací práce - malby a tapety</t>
  </si>
  <si>
    <t>120</t>
  </si>
  <si>
    <t>784_001</t>
  </si>
  <si>
    <t>Stržení šlemu podhledu</t>
  </si>
  <si>
    <t>1946069772</t>
  </si>
  <si>
    <t>121</t>
  </si>
  <si>
    <t>784121001</t>
  </si>
  <si>
    <t>Oškrabání malby v místnostech výšky do 3,80 m</t>
  </si>
  <si>
    <t>1266028558</t>
  </si>
  <si>
    <t>122</t>
  </si>
  <si>
    <t>784181121</t>
  </si>
  <si>
    <t>Penetrace podkladu jednonásobná hloubková v místnostech výšky do 3,80 m</t>
  </si>
  <si>
    <t>331691539</t>
  </si>
  <si>
    <t>123</t>
  </si>
  <si>
    <t>784221101</t>
  </si>
  <si>
    <t>Malby z malířských směsí otěruvzdorných za sucha dvojnásobné, bílé za sucha otěruvzdorné dobře v místnostech výšky do 3,80 m</t>
  </si>
  <si>
    <t>-1061073162</t>
  </si>
  <si>
    <t>OST</t>
  </si>
  <si>
    <t>Ostatní</t>
  </si>
  <si>
    <t>124</t>
  </si>
  <si>
    <t>001/03</t>
  </si>
  <si>
    <t>Bleskosvody - úchyty budou demontovány , prodlouženy a opětovně namontovány, následně bude provedena revize</t>
  </si>
  <si>
    <t>512</t>
  </si>
  <si>
    <t>290772972</t>
  </si>
  <si>
    <t>125</t>
  </si>
  <si>
    <t>001/100</t>
  </si>
  <si>
    <t>1208574488</t>
  </si>
  <si>
    <t>126</t>
  </si>
  <si>
    <t>001/110</t>
  </si>
  <si>
    <t>-1310194940</t>
  </si>
  <si>
    <t>127</t>
  </si>
  <si>
    <t>001/120</t>
  </si>
  <si>
    <t>D+M prodloužení VZT výdechů ze spíže, plastová mřížka d 100mm</t>
  </si>
  <si>
    <t>1390344446</t>
  </si>
  <si>
    <t>12*3</t>
  </si>
  <si>
    <t>128</t>
  </si>
  <si>
    <t>001_E001.1</t>
  </si>
  <si>
    <t>D+M úprava stropních rozvodů elektro - suterén, přemístění svítidel</t>
  </si>
  <si>
    <t>194270018</t>
  </si>
  <si>
    <t>129</t>
  </si>
  <si>
    <t>001_E001.2</t>
  </si>
  <si>
    <t>D+M demontáž čidla kotle, po zateplení opětovná montáž</t>
  </si>
  <si>
    <t>-1112991664</t>
  </si>
  <si>
    <t>17_42_0200 - Ostatní náklady</t>
  </si>
  <si>
    <t>001/001</t>
  </si>
  <si>
    <t>VRN - zařízení staveniště</t>
  </si>
  <si>
    <t>-315909866</t>
  </si>
  <si>
    <t>001/002</t>
  </si>
  <si>
    <t>VRN - osazení měřičů vody a elektřiny, náklady na energie a zdroje</t>
  </si>
  <si>
    <t>1011552659</t>
  </si>
  <si>
    <t>001/003</t>
  </si>
  <si>
    <t>VRN - dokumentace skutečného provedení stavu ( „DSPS“) ve 4 vyhotoveních (3x tisk + 1x dig. forma)</t>
  </si>
  <si>
    <t>-1927259871</t>
  </si>
  <si>
    <t>001/004</t>
  </si>
  <si>
    <t>1914694642</t>
  </si>
  <si>
    <t>1) Rekapitulace stavby</t>
  </si>
  <si>
    <t>2) Rekapitulace objektů stavby a soupisů prací</t>
  </si>
  <si>
    <t>/</t>
  </si>
  <si>
    <t>1) Krycí list soupisu</t>
  </si>
  <si>
    <t>2) Rekapitulace</t>
  </si>
  <si>
    <t>3) Soupis prací</t>
  </si>
  <si>
    <t>Rekapitulace stavby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</si>
  <si>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</si>
  <si>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</si>
  <si>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</si>
  <si>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</si>
  <si>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family val="2"/>
        <charset val="238"/>
      </rPr>
      <t xml:space="preserve">Rekapitulace stavby </t>
    </r>
    <r>
      <rPr>
        <sz val="9"/>
        <rFont val="Trebuchet MS"/>
        <family val="2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</si>
  <si>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family val="2"/>
        <charset val="238"/>
      </rPr>
      <t>Rekapitulace stavby</t>
    </r>
    <r>
      <rPr>
        <sz val="9"/>
        <rFont val="Trebuchet MS"/>
        <family val="2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</si>
  <si>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</si>
  <si>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b/>
        <sz val="9"/>
        <rFont val="Trebuchet MS"/>
        <family val="2"/>
        <charset val="238"/>
      </rPr>
      <t>Rekapitulace objektů stavby a soupisů prací</t>
    </r>
    <r>
      <rPr>
        <sz val="9"/>
        <rFont val="Trebuchet MS"/>
        <family val="2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</si>
  <si>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</si>
  <si>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</si>
  <si>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</si>
  <si>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</si>
  <si>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</si>
  <si>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</si>
  <si>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</si>
  <si>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</si>
  <si>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</si>
  <si>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Soupis</t>
  </si>
  <si>
    <t>Soupis prací pro daný typ objektu</t>
  </si>
  <si>
    <r>
      <rPr>
        <i/>
        <sz val="9"/>
        <rFont val="Trebuchet MS"/>
        <family val="2"/>
        <charset val="238"/>
      </rPr>
      <t xml:space="preserve">Soupis prací </t>
    </r>
    <r>
      <rPr>
        <sz val="9"/>
        <rFont val="Trebuchet MS"/>
        <family val="2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</si>
  <si>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</si>
  <si>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family val="2"/>
        <charset val="238"/>
      </rPr>
      <t>Krycí list soupisu</t>
    </r>
    <r>
      <rPr>
        <sz val="9"/>
        <rFont val="Trebuchet MS"/>
        <family val="2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</si>
  <si>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</si>
  <si>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family val="2"/>
        <charset val="238"/>
      </rPr>
      <t>Rekapitulace členění soupisu prací</t>
    </r>
    <r>
      <rPr>
        <sz val="9"/>
        <rFont val="Trebuchet MS"/>
        <family val="2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</si>
  <si>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</si>
  <si>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family val="2"/>
        <charset val="238"/>
      </rPr>
      <t xml:space="preserve">Soupis prací </t>
    </r>
    <r>
      <rPr>
        <sz val="9"/>
        <rFont val="Trebuchet MS"/>
        <family val="2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</si>
  <si>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</si>
  <si>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</si>
  <si>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</si>
  <si>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</si>
  <si>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</si>
  <si>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</si>
  <si>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</si>
  <si>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</si>
  <si>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</si>
  <si>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</si>
  <si>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</si>
  <si>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</si>
  <si>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</si>
  <si>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</si>
  <si>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</si>
  <si>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</si>
  <si>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</si>
  <si>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</si>
  <si>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</si>
  <si>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</si>
  <si>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</si>
  <si>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</si>
  <si>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</si>
  <si>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</si>
  <si>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</si>
  <si>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</si>
  <si>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</si>
  <si>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</si>
  <si>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</si>
  <si>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</si>
  <si>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</si>
  <si>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</si>
  <si>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</si>
  <si>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</si>
  <si>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</si>
  <si>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</si>
  <si>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</si>
  <si>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</si>
  <si>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</si>
  <si>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</si>
  <si>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</si>
  <si>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</si>
  <si>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</si>
  <si>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</si>
  <si>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</si>
  <si>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</si>
  <si>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</si>
  <si>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</si>
  <si>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</si>
  <si>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</si>
  <si>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</si>
  <si>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</si>
  <si>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</si>
  <si>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</si>
  <si>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</si>
  <si>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</si>
  <si>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</si>
  <si>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</si>
  <si>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</si>
  <si>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</si>
  <si>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</si>
  <si>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</si>
  <si>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</si>
  <si>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</si>
  <si>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</si>
  <si>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</si>
  <si>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</si>
  <si>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</si>
  <si>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</si>
  <si>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</si>
  <si>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</si>
  <si>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</si>
  <si>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</si>
  <si>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</si>
  <si>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</si>
  <si>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</si>
  <si>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</si>
  <si>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</si>
  <si>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</si>
  <si>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</si>
  <si>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</si>
  <si>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</si>
  <si>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</si>
  <si>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</si>
  <si>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</si>
  <si>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</si>
  <si>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</si>
  <si>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</si>
  <si>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</si>
  <si>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</si>
  <si>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</si>
  <si>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</si>
  <si>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</si>
  <si>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</si>
  <si>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</si>
  <si>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</si>
  <si>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</si>
  <si>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</si>
  <si>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</si>
  <si>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</si>
  <si>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</si>
  <si>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</si>
  <si>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</si>
  <si>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</si>
  <si>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</si>
  <si>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</si>
  <si>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</si>
  <si>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</si>
  <si>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</si>
  <si>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</si>
  <si>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</si>
  <si>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</si>
  <si>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</si>
  <si>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</si>
  <si>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</si>
  <si>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</si>
  <si>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</si>
  <si>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</si>
  <si>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</si>
  <si>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</si>
  <si>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</si>
  <si>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</si>
  <si>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</si>
  <si>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</si>
  <si>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</si>
  <si>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</si>
  <si>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</si>
  <si>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</si>
  <si>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</si>
  <si>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</si>
  <si>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</si>
  <si>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</si>
  <si>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</si>
  <si>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</si>
  <si>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</si>
  <si>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</si>
  <si>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</si>
  <si>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</si>
  <si>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</si>
  <si>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</si>
  <si>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</si>
  <si>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</si>
  <si>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</si>
  <si>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</si>
  <si>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</si>
  <si>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</si>
  <si>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</si>
  <si>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</si>
  <si>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</si>
  <si>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</si>
  <si>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Položka typu HSV</t>
  </si>
  <si>
    <t>Položka typu PSV</t>
  </si>
  <si>
    <t>Položka typu M</t>
  </si>
  <si>
    <t>Položka typu OST</t>
  </si>
  <si>
    <t>Tmelení spár průřezu do 5x5 mm tmelem silikonovým</t>
  </si>
  <si>
    <t>Prodloužení kouřovodu DN 200, pohled severozápadní jihovýchodní</t>
  </si>
  <si>
    <t>Prodloužení VZT 400x400mm, pohled severozápadní jihovýchodní</t>
  </si>
  <si>
    <t>Kalkul. rozpoč.</t>
  </si>
  <si>
    <t xml:space="preserve">pásy asfaltované těžké vložka skleněná rohož  40 MINERAL </t>
  </si>
  <si>
    <t>VRN - provedení úklid stavby a dotčeného okolí, provedení likvidaci zařízení staveniště do jednoho týdne od ukončení činností</t>
  </si>
  <si>
    <t>"S02 - XPS 120mm"</t>
  </si>
  <si>
    <t>deska z polystyrénu XPS, hrana polodrážková a hladký povrch tl 120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</si>
</sst>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8" x14ac:knownFonts="1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800080"/>
      <name val="Trebuchet MS"/>
    </font>
    <font>
      <sz val="8"/>
      <color rgb="FF0000A8"/>
      <name val="Trebuchet MS"/>
    </font>
    <font>
      <sz val="8"/>
      <color rgb="FFFF0000"/>
      <name val="Trebuchet MS"/>
    </font>
    <font>
      <sz val="8"/>
      <color rgb="FFFAE682"/>
      <name val="Trebuchet MS"/>
    </font>
    <font>
      <sz val="8"/>
      <color rgb="FF3366FF"/>
      <name val="Trebuchet MS"/>
    </font>
    <font>
      <b/>
      <sz val="16"/>
      <name val="Trebuchet MS"/>
    </font>
    <font>
      <sz val="9"/>
      <color rgb="FF969696"/>
      <name val="Trebuchet MS"/>
    </font>
    <font>
      <b/>
      <sz val="10"/>
      <name val="Trebuchet MS"/>
    </font>
    <font>
      <b/>
      <sz val="8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sz val="8"/>
      <color rgb="FF800080"/>
      <name val="Trebuchet MS"/>
    </font>
    <font>
      <sz val="8"/>
      <color rgb="FFFF0000"/>
      <name val="Trebuchet MS"/>
    </font>
    <font>
      <i/>
      <sz val="8"/>
      <color rgb="FF0000FF"/>
      <name val="Trebuchet MS"/>
    </font>
    <font>
      <u/>
      <sz val="8"/>
      <color theme="10"/>
      <name val="Trebuchet MS"/>
      <family val="2"/>
    </font>
    <font>
      <sz val="18"/>
      <color theme="10"/>
      <name val="Wingdings 2"/>
      <family val="1"/>
      <charset val="2"/>
    </font>
    <font>
      <sz val="10"/>
      <color rgb="FF960000"/>
      <name val="Trebuchet MS"/>
      <family val="2"/>
    </font>
    <font>
      <sz val="10"/>
      <name val="Trebuchet MS"/>
      <family val="2"/>
    </font>
    <font>
      <u/>
      <sz val="10"/>
      <color theme="10"/>
      <name val="Trebuchet MS"/>
      <family val="2"/>
    </font>
    <font>
      <sz val="8"/>
      <name val="Trebuchet MS"/>
      <charset val="238"/>
    </font>
    <font>
      <sz val="8"/>
      <name val="Trebuchet MS"/>
      <family val="2"/>
      <charset val="238"/>
    </font>
    <font>
      <b/>
      <sz val="16"/>
      <name val="Trebuchet MS"/>
      <family val="2"/>
      <charset val="238"/>
    </font>
    <font>
      <b/>
      <sz val="11"/>
      <name val="Trebuchet MS"/>
      <family val="2"/>
      <charset val="238"/>
    </font>
    <font>
      <sz val="9"/>
      <name val="Trebuchet MS"/>
      <family val="2"/>
      <charset val="238"/>
    </font>
    <font>
      <i/>
      <sz val="9"/>
      <name val="Trebuchet MS"/>
      <family val="2"/>
      <charset val="238"/>
    </font>
    <font>
      <b/>
      <sz val="9"/>
      <name val="Trebuchet MS"/>
      <family val="2"/>
      <charset val="238"/>
    </font>
    <font>
      <sz val="10"/>
      <name val="Trebuchet MS"/>
      <family val="2"/>
      <charset val="238"/>
    </font>
    <font>
      <sz val="11"/>
      <name val="Trebuchet MS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4" fillId="0" borderId="0" applyNumberFormat="0" applyFill="0" applyBorder="0" applyAlignment="0" applyProtection="0"/>
    <xf numFmtId="0" fontId="39" fillId="0" borderId="0" applyAlignment="0">
      <alignment vertical="top" wrapText="1"/>
      <protection locked="0"/>
    </xf>
  </cellStyleXfs>
  <cellXfs count="34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2" borderId="0" xfId="0" applyFont="1" applyFill="1" applyAlignment="1">
      <alignment horizontal="left" vertical="center"/>
    </xf>
    <xf numFmtId="0" fontId="0" fillId="2" borderId="0" xfId="0" applyFill="1"/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14" fillId="0" borderId="0" xfId="0" applyFont="1" applyBorder="1" applyAlignment="1">
      <alignment horizontal="left" vertical="center"/>
    </xf>
    <xf numFmtId="0" fontId="0" fillId="0" borderId="5" xfId="0" applyBorder="1"/>
    <xf numFmtId="0" fontId="13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center"/>
    </xf>
    <xf numFmtId="0" fontId="0" fillId="0" borderId="6" xfId="0" applyBorder="1"/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6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3" fillId="4" borderId="8" xfId="0" applyFont="1" applyFill="1" applyBorder="1" applyAlignment="1">
      <alignment horizontal="left" vertical="center"/>
    </xf>
    <xf numFmtId="0" fontId="0" fillId="4" borderId="9" xfId="0" applyFont="1" applyFill="1" applyBorder="1" applyAlignment="1">
      <alignment vertical="center"/>
    </xf>
    <xf numFmtId="0" fontId="3" fillId="4" borderId="9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0" fillId="5" borderId="9" xfId="0" applyFont="1" applyFill="1" applyBorder="1" applyAlignment="1">
      <alignment vertical="center"/>
    </xf>
    <xf numFmtId="0" fontId="2" fillId="5" borderId="10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0" fillId="0" borderId="14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19" fillId="0" borderId="17" xfId="0" applyNumberFormat="1" applyFont="1" applyBorder="1" applyAlignment="1">
      <alignment vertical="center"/>
    </xf>
    <xf numFmtId="4" fontId="19" fillId="0" borderId="0" xfId="0" applyNumberFormat="1" applyFont="1" applyBorder="1" applyAlignment="1">
      <alignment vertical="center"/>
    </xf>
    <xf numFmtId="166" fontId="19" fillId="0" borderId="0" xfId="0" applyNumberFormat="1" applyFont="1" applyBorder="1" applyAlignment="1">
      <alignment vertical="center"/>
    </xf>
    <xf numFmtId="4" fontId="19" fillId="0" borderId="18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4" fontId="25" fillId="0" borderId="17" xfId="0" applyNumberFormat="1" applyFont="1" applyBorder="1" applyAlignment="1">
      <alignment vertical="center"/>
    </xf>
    <xf numFmtId="4" fontId="25" fillId="0" borderId="0" xfId="0" applyNumberFormat="1" applyFont="1" applyBorder="1" applyAlignment="1">
      <alignment vertical="center"/>
    </xf>
    <xf numFmtId="166" fontId="25" fillId="0" borderId="0" xfId="0" applyNumberFormat="1" applyFont="1" applyBorder="1" applyAlignment="1">
      <alignment vertical="center"/>
    </xf>
    <xf numFmtId="4" fontId="25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25" fillId="0" borderId="22" xfId="0" applyNumberFormat="1" applyFont="1" applyBorder="1" applyAlignment="1">
      <alignment vertical="center"/>
    </xf>
    <xf numFmtId="4" fontId="25" fillId="0" borderId="23" xfId="0" applyNumberFormat="1" applyFont="1" applyBorder="1" applyAlignment="1">
      <alignment vertical="center"/>
    </xf>
    <xf numFmtId="166" fontId="25" fillId="0" borderId="23" xfId="0" applyNumberFormat="1" applyFont="1" applyBorder="1" applyAlignment="1">
      <alignment vertical="center"/>
    </xf>
    <xf numFmtId="4" fontId="25" fillId="0" borderId="24" xfId="0" applyNumberFormat="1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0" fillId="0" borderId="4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5" xfId="0" applyFont="1" applyBorder="1" applyAlignment="1">
      <alignment vertical="center" wrapText="1"/>
    </xf>
    <xf numFmtId="0" fontId="0" fillId="0" borderId="25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4" fontId="20" fillId="0" borderId="0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horizontal="right"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3" fillId="5" borderId="9" xfId="0" applyFont="1" applyFill="1" applyBorder="1" applyAlignment="1">
      <alignment horizontal="right" vertical="center"/>
    </xf>
    <xf numFmtId="0" fontId="3" fillId="5" borderId="9" xfId="0" applyFont="1" applyFill="1" applyBorder="1" applyAlignment="1">
      <alignment horizontal="center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26" xfId="0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5" borderId="0" xfId="0" applyFont="1" applyFill="1" applyBorder="1" applyAlignment="1">
      <alignment horizontal="left" vertical="center"/>
    </xf>
    <xf numFmtId="0" fontId="2" fillId="5" borderId="0" xfId="0" applyFont="1" applyFill="1" applyBorder="1" applyAlignment="1">
      <alignment horizontal="right" vertical="center"/>
    </xf>
    <xf numFmtId="0" fontId="0" fillId="5" borderId="5" xfId="0" applyFont="1" applyFill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3" xfId="0" applyFont="1" applyBorder="1" applyAlignment="1">
      <alignment horizontal="left" vertical="center"/>
    </xf>
    <xf numFmtId="0" fontId="5" fillId="0" borderId="23" xfId="0" applyFont="1" applyBorder="1" applyAlignment="1">
      <alignment vertical="center"/>
    </xf>
    <xf numFmtId="4" fontId="5" fillId="0" borderId="23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23" xfId="0" applyFont="1" applyBorder="1" applyAlignment="1">
      <alignment horizontal="left" vertical="center"/>
    </xf>
    <xf numFmtId="0" fontId="6" fillId="0" borderId="23" xfId="0" applyFont="1" applyBorder="1" applyAlignment="1">
      <alignment vertical="center"/>
    </xf>
    <xf numFmtId="4" fontId="6" fillId="0" borderId="23" xfId="0" applyNumberFormat="1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4" xfId="0" applyFont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7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4" fontId="20" fillId="0" borderId="0" xfId="0" applyNumberFormat="1" applyFont="1" applyAlignment="1"/>
    <xf numFmtId="166" fontId="28" fillId="0" borderId="15" xfId="0" applyNumberFormat="1" applyFont="1" applyBorder="1" applyAlignment="1"/>
    <xf numFmtId="166" fontId="28" fillId="0" borderId="16" xfId="0" applyNumberFormat="1" applyFont="1" applyBorder="1" applyAlignment="1"/>
    <xf numFmtId="4" fontId="29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" fontId="5" fillId="0" borderId="0" xfId="0" applyNumberFormat="1" applyFont="1" applyAlignment="1"/>
    <xf numFmtId="0" fontId="7" fillId="0" borderId="17" xfId="0" applyFont="1" applyBorder="1" applyAlignment="1"/>
    <xf numFmtId="0" fontId="7" fillId="0" borderId="0" xfId="0" applyFont="1" applyBorder="1" applyAlignment="1"/>
    <xf numFmtId="166" fontId="7" fillId="0" borderId="0" xfId="0" applyNumberFormat="1" applyFont="1" applyBorder="1" applyAlignment="1"/>
    <xf numFmtId="166" fontId="7" fillId="0" borderId="18" xfId="0" applyNumberFormat="1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4" fontId="6" fillId="0" borderId="0" xfId="0" applyNumberFormat="1" applyFont="1" applyBorder="1" applyAlignment="1"/>
    <xf numFmtId="0" fontId="0" fillId="0" borderId="4" xfId="0" applyFont="1" applyBorder="1" applyAlignment="1" applyProtection="1">
      <alignment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49" fontId="0" fillId="0" borderId="27" xfId="0" applyNumberFormat="1" applyFont="1" applyBorder="1" applyAlignment="1" applyProtection="1">
      <alignment horizontal="left" vertical="center" wrapText="1"/>
      <protection locked="0"/>
    </xf>
    <xf numFmtId="0" fontId="0" fillId="0" borderId="27" xfId="0" applyFont="1" applyBorder="1" applyAlignment="1" applyProtection="1">
      <alignment horizontal="left" vertical="center" wrapText="1"/>
      <protection locked="0"/>
    </xf>
    <xf numFmtId="0" fontId="0" fillId="0" borderId="27" xfId="0" applyFont="1" applyBorder="1" applyAlignment="1" applyProtection="1">
      <alignment horizontal="center" vertical="center" wrapText="1"/>
      <protection locked="0"/>
    </xf>
    <xf numFmtId="167" fontId="0" fillId="0" borderId="27" xfId="0" applyNumberFormat="1" applyFont="1" applyBorder="1" applyAlignment="1" applyProtection="1">
      <alignment vertical="center"/>
      <protection locked="0"/>
    </xf>
    <xf numFmtId="4" fontId="0" fillId="0" borderId="27" xfId="0" applyNumberFormat="1" applyFont="1" applyBorder="1" applyAlignment="1" applyProtection="1">
      <alignment vertical="center"/>
      <protection locked="0"/>
    </xf>
    <xf numFmtId="0" fontId="1" fillId="0" borderId="27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vertical="center"/>
    </xf>
    <xf numFmtId="166" fontId="1" fillId="0" borderId="18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8" fillId="0" borderId="4" xfId="0" applyFont="1" applyBorder="1" applyAlignment="1">
      <alignment vertical="center"/>
    </xf>
    <xf numFmtId="0" fontId="30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167" fontId="8" fillId="0" borderId="0" xfId="0" applyNumberFormat="1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17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167" fontId="8" fillId="0" borderId="0" xfId="0" applyNumberFormat="1" applyFont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167" fontId="10" fillId="0" borderId="0" xfId="0" applyNumberFormat="1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1" fillId="0" borderId="4" xfId="0" applyFont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 wrapText="1"/>
    </xf>
    <xf numFmtId="167" fontId="11" fillId="0" borderId="0" xfId="0" applyNumberFormat="1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8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33" fillId="0" borderId="27" xfId="0" applyFont="1" applyBorder="1" applyAlignment="1" applyProtection="1">
      <alignment horizontal="center" vertical="center"/>
      <protection locked="0"/>
    </xf>
    <xf numFmtId="49" fontId="33" fillId="0" borderId="27" xfId="0" applyNumberFormat="1" applyFont="1" applyBorder="1" applyAlignment="1" applyProtection="1">
      <alignment horizontal="left" vertical="center" wrapText="1"/>
      <protection locked="0"/>
    </xf>
    <xf numFmtId="0" fontId="33" fillId="0" borderId="27" xfId="0" applyFont="1" applyBorder="1" applyAlignment="1" applyProtection="1">
      <alignment horizontal="left" vertical="center" wrapText="1"/>
      <protection locked="0"/>
    </xf>
    <xf numFmtId="0" fontId="33" fillId="0" borderId="27" xfId="0" applyFont="1" applyBorder="1" applyAlignment="1" applyProtection="1">
      <alignment horizontal="center" vertical="center" wrapText="1"/>
      <protection locked="0"/>
    </xf>
    <xf numFmtId="167" fontId="33" fillId="0" borderId="27" xfId="0" applyNumberFormat="1" applyFont="1" applyBorder="1" applyAlignment="1" applyProtection="1">
      <alignment vertical="center"/>
      <protection locked="0"/>
    </xf>
    <xf numFmtId="4" fontId="33" fillId="0" borderId="27" xfId="0" applyNumberFormat="1" applyFont="1" applyBorder="1" applyAlignment="1" applyProtection="1">
      <alignment vertical="center"/>
      <protection locked="0"/>
    </xf>
    <xf numFmtId="0" fontId="33" fillId="0" borderId="4" xfId="0" applyFont="1" applyBorder="1" applyAlignment="1">
      <alignment vertical="center"/>
    </xf>
    <xf numFmtId="0" fontId="33" fillId="0" borderId="27" xfId="0" applyFont="1" applyBorder="1" applyAlignment="1">
      <alignment horizontal="left" vertical="center"/>
    </xf>
    <xf numFmtId="0" fontId="3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4" fontId="5" fillId="0" borderId="0" xfId="0" applyNumberFormat="1" applyFont="1" applyBorder="1" applyAlignment="1"/>
    <xf numFmtId="0" fontId="1" fillId="0" borderId="23" xfId="0" applyFont="1" applyBorder="1" applyAlignment="1">
      <alignment horizontal="center" vertical="center"/>
    </xf>
    <xf numFmtId="166" fontId="1" fillId="0" borderId="23" xfId="0" applyNumberFormat="1" applyFont="1" applyBorder="1" applyAlignment="1">
      <alignment vertical="center"/>
    </xf>
    <xf numFmtId="166" fontId="1" fillId="0" borderId="24" xfId="0" applyNumberFormat="1" applyFont="1" applyBorder="1" applyAlignment="1">
      <alignment vertical="center"/>
    </xf>
    <xf numFmtId="0" fontId="34" fillId="2" borderId="0" xfId="1" applyFill="1"/>
    <xf numFmtId="0" fontId="35" fillId="0" borderId="0" xfId="1" applyFont="1" applyAlignment="1">
      <alignment horizontal="center" vertical="center"/>
    </xf>
    <xf numFmtId="0" fontId="12" fillId="2" borderId="0" xfId="0" applyFont="1" applyFill="1" applyAlignment="1" applyProtection="1">
      <alignment horizontal="left" vertical="center"/>
    </xf>
    <xf numFmtId="0" fontId="37" fillId="2" borderId="0" xfId="0" applyFont="1" applyFill="1" applyAlignment="1" applyProtection="1">
      <alignment vertical="center"/>
    </xf>
    <xf numFmtId="0" fontId="36" fillId="2" borderId="0" xfId="0" applyFont="1" applyFill="1" applyAlignment="1" applyProtection="1">
      <alignment horizontal="left" vertical="center"/>
    </xf>
    <xf numFmtId="0" fontId="38" fillId="2" borderId="0" xfId="1" applyFont="1" applyFill="1" applyAlignment="1" applyProtection="1">
      <alignment vertical="center"/>
    </xf>
    <xf numFmtId="0" fontId="0" fillId="2" borderId="0" xfId="0" applyFill="1" applyProtection="1"/>
    <xf numFmtId="0" fontId="34" fillId="2" borderId="0" xfId="1" applyFill="1" applyProtection="1"/>
    <xf numFmtId="0" fontId="39" fillId="0" borderId="0" xfId="2" applyAlignment="1">
      <alignment vertical="top"/>
      <protection locked="0"/>
    </xf>
    <xf numFmtId="0" fontId="40" fillId="0" borderId="28" xfId="2" applyFont="1" applyBorder="1" applyAlignment="1">
      <alignment vertical="center" wrapText="1"/>
      <protection locked="0"/>
    </xf>
    <xf numFmtId="0" fontId="40" fillId="0" borderId="29" xfId="2" applyFont="1" applyBorder="1" applyAlignment="1">
      <alignment vertical="center" wrapText="1"/>
      <protection locked="0"/>
    </xf>
    <xf numFmtId="0" fontId="40" fillId="0" borderId="30" xfId="2" applyFont="1" applyBorder="1" applyAlignment="1">
      <alignment vertical="center" wrapText="1"/>
      <protection locked="0"/>
    </xf>
    <xf numFmtId="0" fontId="40" fillId="0" borderId="31" xfId="2" applyFont="1" applyBorder="1" applyAlignment="1">
      <alignment horizontal="center" vertical="center" wrapText="1"/>
      <protection locked="0"/>
    </xf>
    <xf numFmtId="0" fontId="40" fillId="0" borderId="32" xfId="2" applyFont="1" applyBorder="1" applyAlignment="1">
      <alignment horizontal="center" vertical="center" wrapText="1"/>
      <protection locked="0"/>
    </xf>
    <xf numFmtId="0" fontId="39" fillId="0" borderId="0" xfId="2" applyAlignment="1">
      <alignment horizontal="center" vertical="center"/>
      <protection locked="0"/>
    </xf>
    <xf numFmtId="0" fontId="40" fillId="0" borderId="31" xfId="2" applyFont="1" applyBorder="1" applyAlignment="1">
      <alignment vertical="center" wrapText="1"/>
      <protection locked="0"/>
    </xf>
    <xf numFmtId="0" fontId="40" fillId="0" borderId="32" xfId="2" applyFont="1" applyBorder="1" applyAlignment="1">
      <alignment vertical="center" wrapText="1"/>
      <protection locked="0"/>
    </xf>
    <xf numFmtId="0" fontId="42" fillId="0" borderId="0" xfId="2" applyFont="1" applyBorder="1" applyAlignment="1">
      <alignment horizontal="left" vertical="center" wrapText="1"/>
      <protection locked="0"/>
    </xf>
    <xf numFmtId="0" fontId="43" fillId="0" borderId="31" xfId="2" applyFont="1" applyBorder="1" applyAlignment="1">
      <alignment vertical="center" wrapText="1"/>
      <protection locked="0"/>
    </xf>
    <xf numFmtId="0" fontId="43" fillId="0" borderId="0" xfId="2" applyFont="1" applyBorder="1" applyAlignment="1">
      <alignment horizontal="left" vertical="center" wrapText="1"/>
      <protection locked="0"/>
    </xf>
    <xf numFmtId="0" fontId="43" fillId="0" borderId="0" xfId="2" applyFont="1" applyBorder="1" applyAlignment="1">
      <alignment vertical="center" wrapText="1"/>
      <protection locked="0"/>
    </xf>
    <xf numFmtId="0" fontId="43" fillId="0" borderId="0" xfId="2" applyFont="1" applyBorder="1" applyAlignment="1">
      <alignment vertical="center"/>
      <protection locked="0"/>
    </xf>
    <xf numFmtId="0" fontId="43" fillId="0" borderId="0" xfId="2" applyFont="1" applyBorder="1" applyAlignment="1">
      <alignment horizontal="left" vertical="center"/>
      <protection locked="0"/>
    </xf>
    <xf numFmtId="49" fontId="43" fillId="0" borderId="0" xfId="2" applyNumberFormat="1" applyFont="1" applyBorder="1" applyAlignment="1">
      <alignment vertical="center" wrapText="1"/>
      <protection locked="0"/>
    </xf>
    <xf numFmtId="0" fontId="40" fillId="0" borderId="34" xfId="2" applyFont="1" applyBorder="1" applyAlignment="1">
      <alignment vertical="center" wrapText="1"/>
      <protection locked="0"/>
    </xf>
    <xf numFmtId="0" fontId="46" fillId="0" borderId="33" xfId="2" applyFont="1" applyBorder="1" applyAlignment="1">
      <alignment vertical="center" wrapText="1"/>
      <protection locked="0"/>
    </xf>
    <xf numFmtId="0" fontId="40" fillId="0" borderId="35" xfId="2" applyFont="1" applyBorder="1" applyAlignment="1">
      <alignment vertical="center" wrapText="1"/>
      <protection locked="0"/>
    </xf>
    <xf numFmtId="0" fontId="40" fillId="0" borderId="0" xfId="2" applyFont="1" applyBorder="1" applyAlignment="1">
      <alignment vertical="top"/>
      <protection locked="0"/>
    </xf>
    <xf numFmtId="0" fontId="40" fillId="0" borderId="0" xfId="2" applyFont="1" applyAlignment="1">
      <alignment vertical="top"/>
      <protection locked="0"/>
    </xf>
    <xf numFmtId="0" fontId="40" fillId="0" borderId="28" xfId="2" applyFont="1" applyBorder="1" applyAlignment="1">
      <alignment horizontal="left" vertical="center"/>
      <protection locked="0"/>
    </xf>
    <xf numFmtId="0" fontId="40" fillId="0" borderId="29" xfId="2" applyFont="1" applyBorder="1" applyAlignment="1">
      <alignment horizontal="left" vertical="center"/>
      <protection locked="0"/>
    </xf>
    <xf numFmtId="0" fontId="40" fillId="0" borderId="30" xfId="2" applyFont="1" applyBorder="1" applyAlignment="1">
      <alignment horizontal="left" vertical="center"/>
      <protection locked="0"/>
    </xf>
    <xf numFmtId="0" fontId="40" fillId="0" borderId="31" xfId="2" applyFont="1" applyBorder="1" applyAlignment="1">
      <alignment horizontal="left" vertical="center"/>
      <protection locked="0"/>
    </xf>
    <xf numFmtId="0" fontId="40" fillId="0" borderId="32" xfId="2" applyFont="1" applyBorder="1" applyAlignment="1">
      <alignment horizontal="left" vertical="center"/>
      <protection locked="0"/>
    </xf>
    <xf numFmtId="0" fontId="42" fillId="0" borderId="0" xfId="2" applyFont="1" applyBorder="1" applyAlignment="1">
      <alignment horizontal="left" vertical="center"/>
      <protection locked="0"/>
    </xf>
    <xf numFmtId="0" fontId="47" fillId="0" borderId="0" xfId="2" applyFont="1" applyAlignment="1">
      <alignment horizontal="left" vertical="center"/>
      <protection locked="0"/>
    </xf>
    <xf numFmtId="0" fontId="42" fillId="0" borderId="33" xfId="2" applyFont="1" applyBorder="1" applyAlignment="1">
      <alignment horizontal="left" vertical="center"/>
      <protection locked="0"/>
    </xf>
    <xf numFmtId="0" fontId="42" fillId="0" borderId="33" xfId="2" applyFont="1" applyBorder="1" applyAlignment="1">
      <alignment horizontal="center" vertical="center"/>
      <protection locked="0"/>
    </xf>
    <xf numFmtId="0" fontId="47" fillId="0" borderId="33" xfId="2" applyFont="1" applyBorder="1" applyAlignment="1">
      <alignment horizontal="left" vertical="center"/>
      <protection locked="0"/>
    </xf>
    <xf numFmtId="0" fontId="45" fillId="0" borderId="0" xfId="2" applyFont="1" applyBorder="1" applyAlignment="1">
      <alignment horizontal="left" vertical="center"/>
      <protection locked="0"/>
    </xf>
    <xf numFmtId="0" fontId="43" fillId="0" borderId="0" xfId="2" applyFont="1" applyAlignment="1">
      <alignment horizontal="left" vertical="center"/>
      <protection locked="0"/>
    </xf>
    <xf numFmtId="0" fontId="43" fillId="0" borderId="0" xfId="2" applyFont="1" applyBorder="1" applyAlignment="1">
      <alignment horizontal="center" vertical="center"/>
      <protection locked="0"/>
    </xf>
    <xf numFmtId="0" fontId="43" fillId="0" borderId="31" xfId="2" applyFont="1" applyBorder="1" applyAlignment="1">
      <alignment horizontal="left" vertical="center"/>
      <protection locked="0"/>
    </xf>
    <xf numFmtId="0" fontId="43" fillId="0" borderId="0" xfId="2" applyFont="1" applyFill="1" applyBorder="1" applyAlignment="1">
      <alignment horizontal="left" vertical="center"/>
      <protection locked="0"/>
    </xf>
    <xf numFmtId="0" fontId="43" fillId="0" borderId="0" xfId="2" applyFont="1" applyFill="1" applyBorder="1" applyAlignment="1">
      <alignment horizontal="center" vertical="center"/>
      <protection locked="0"/>
    </xf>
    <xf numFmtId="0" fontId="40" fillId="0" borderId="34" xfId="2" applyFont="1" applyBorder="1" applyAlignment="1">
      <alignment horizontal="left" vertical="center"/>
      <protection locked="0"/>
    </xf>
    <xf numFmtId="0" fontId="46" fillId="0" borderId="33" xfId="2" applyFont="1" applyBorder="1" applyAlignment="1">
      <alignment horizontal="left" vertical="center"/>
      <protection locked="0"/>
    </xf>
    <xf numFmtId="0" fontId="40" fillId="0" borderId="35" xfId="2" applyFont="1" applyBorder="1" applyAlignment="1">
      <alignment horizontal="left" vertical="center"/>
      <protection locked="0"/>
    </xf>
    <xf numFmtId="0" fontId="40" fillId="0" borderId="0" xfId="2" applyFont="1" applyBorder="1" applyAlignment="1">
      <alignment horizontal="left" vertical="center"/>
      <protection locked="0"/>
    </xf>
    <xf numFmtId="0" fontId="46" fillId="0" borderId="0" xfId="2" applyFont="1" applyBorder="1" applyAlignment="1">
      <alignment horizontal="left" vertical="center"/>
      <protection locked="0"/>
    </xf>
    <xf numFmtId="0" fontId="47" fillId="0" borderId="0" xfId="2" applyFont="1" applyBorder="1" applyAlignment="1">
      <alignment horizontal="left" vertical="center"/>
      <protection locked="0"/>
    </xf>
    <xf numFmtId="0" fontId="43" fillId="0" borderId="33" xfId="2" applyFont="1" applyBorder="1" applyAlignment="1">
      <alignment horizontal="left" vertical="center"/>
      <protection locked="0"/>
    </xf>
    <xf numFmtId="0" fontId="40" fillId="0" borderId="0" xfId="2" applyFont="1" applyBorder="1" applyAlignment="1">
      <alignment horizontal="left" vertical="center" wrapText="1"/>
      <protection locked="0"/>
    </xf>
    <xf numFmtId="0" fontId="43" fillId="0" borderId="0" xfId="2" applyFont="1" applyBorder="1" applyAlignment="1">
      <alignment horizontal="center" vertical="center" wrapText="1"/>
      <protection locked="0"/>
    </xf>
    <xf numFmtId="0" fontId="40" fillId="0" borderId="28" xfId="2" applyFont="1" applyBorder="1" applyAlignment="1">
      <alignment horizontal="left" vertical="center" wrapText="1"/>
      <protection locked="0"/>
    </xf>
    <xf numFmtId="0" fontId="40" fillId="0" borderId="29" xfId="2" applyFont="1" applyBorder="1" applyAlignment="1">
      <alignment horizontal="left" vertical="center" wrapText="1"/>
      <protection locked="0"/>
    </xf>
    <xf numFmtId="0" fontId="40" fillId="0" borderId="30" xfId="2" applyFont="1" applyBorder="1" applyAlignment="1">
      <alignment horizontal="left" vertical="center" wrapText="1"/>
      <protection locked="0"/>
    </xf>
    <xf numFmtId="0" fontId="40" fillId="0" borderId="31" xfId="2" applyFont="1" applyBorder="1" applyAlignment="1">
      <alignment horizontal="left" vertical="center" wrapText="1"/>
      <protection locked="0"/>
    </xf>
    <xf numFmtId="0" fontId="40" fillId="0" borderId="32" xfId="2" applyFont="1" applyBorder="1" applyAlignment="1">
      <alignment horizontal="left" vertical="center" wrapText="1"/>
      <protection locked="0"/>
    </xf>
    <xf numFmtId="0" fontId="47" fillId="0" borderId="31" xfId="2" applyFont="1" applyBorder="1" applyAlignment="1">
      <alignment horizontal="left" vertical="center" wrapText="1"/>
      <protection locked="0"/>
    </xf>
    <xf numFmtId="0" fontId="47" fillId="0" borderId="32" xfId="2" applyFont="1" applyBorder="1" applyAlignment="1">
      <alignment horizontal="left" vertical="center" wrapText="1"/>
      <protection locked="0"/>
    </xf>
    <xf numFmtId="0" fontId="43" fillId="0" borderId="31" xfId="2" applyFont="1" applyBorder="1" applyAlignment="1">
      <alignment horizontal="left" vertical="center" wrapText="1"/>
      <protection locked="0"/>
    </xf>
    <xf numFmtId="0" fontId="43" fillId="0" borderId="32" xfId="2" applyFont="1" applyBorder="1" applyAlignment="1">
      <alignment horizontal="left" vertical="center" wrapText="1"/>
      <protection locked="0"/>
    </xf>
    <xf numFmtId="0" fontId="43" fillId="0" borderId="32" xfId="2" applyFont="1" applyBorder="1" applyAlignment="1">
      <alignment horizontal="left" vertical="center"/>
      <protection locked="0"/>
    </xf>
    <xf numFmtId="0" fontId="43" fillId="0" borderId="34" xfId="2" applyFont="1" applyBorder="1" applyAlignment="1">
      <alignment horizontal="left" vertical="center" wrapText="1"/>
      <protection locked="0"/>
    </xf>
    <xf numFmtId="0" fontId="43" fillId="0" borderId="33" xfId="2" applyFont="1" applyBorder="1" applyAlignment="1">
      <alignment horizontal="left" vertical="center" wrapText="1"/>
      <protection locked="0"/>
    </xf>
    <xf numFmtId="0" fontId="43" fillId="0" borderId="35" xfId="2" applyFont="1" applyBorder="1" applyAlignment="1">
      <alignment horizontal="left" vertical="center" wrapText="1"/>
      <protection locked="0"/>
    </xf>
    <xf numFmtId="0" fontId="43" fillId="0" borderId="0" xfId="2" applyFont="1" applyBorder="1" applyAlignment="1">
      <alignment horizontal="left" vertical="top"/>
      <protection locked="0"/>
    </xf>
    <xf numFmtId="0" fontId="43" fillId="0" borderId="0" xfId="2" applyFont="1" applyBorder="1" applyAlignment="1">
      <alignment horizontal="center" vertical="top"/>
      <protection locked="0"/>
    </xf>
    <xf numFmtId="0" fontId="43" fillId="0" borderId="34" xfId="2" applyFont="1" applyBorder="1" applyAlignment="1">
      <alignment horizontal="left" vertical="center"/>
      <protection locked="0"/>
    </xf>
    <xf numFmtId="0" fontId="43" fillId="0" borderId="35" xfId="2" applyFont="1" applyBorder="1" applyAlignment="1">
      <alignment horizontal="left" vertical="center"/>
      <protection locked="0"/>
    </xf>
    <xf numFmtId="0" fontId="47" fillId="0" borderId="0" xfId="2" applyFont="1" applyAlignment="1">
      <alignment vertical="center"/>
      <protection locked="0"/>
    </xf>
    <xf numFmtId="0" fontId="42" fillId="0" borderId="0" xfId="2" applyFont="1" applyBorder="1" applyAlignment="1">
      <alignment vertical="center"/>
      <protection locked="0"/>
    </xf>
    <xf numFmtId="0" fontId="47" fillId="0" borderId="33" xfId="2" applyFont="1" applyBorder="1" applyAlignment="1">
      <alignment vertical="center"/>
      <protection locked="0"/>
    </xf>
    <xf numFmtId="0" fontId="42" fillId="0" borderId="33" xfId="2" applyFont="1" applyBorder="1" applyAlignment="1">
      <alignment vertical="center"/>
      <protection locked="0"/>
    </xf>
    <xf numFmtId="0" fontId="39" fillId="0" borderId="0" xfId="2" applyBorder="1" applyAlignment="1">
      <alignment vertical="top"/>
      <protection locked="0"/>
    </xf>
    <xf numFmtId="49" fontId="43" fillId="0" borderId="0" xfId="2" applyNumberFormat="1" applyFont="1" applyBorder="1" applyAlignment="1">
      <alignment horizontal="left" vertical="center"/>
      <protection locked="0"/>
    </xf>
    <xf numFmtId="0" fontId="39" fillId="0" borderId="33" xfId="2" applyBorder="1" applyAlignment="1">
      <alignment vertical="top"/>
      <protection locked="0"/>
    </xf>
    <xf numFmtId="0" fontId="42" fillId="0" borderId="33" xfId="2" applyFont="1" applyBorder="1" applyAlignment="1">
      <alignment horizontal="left"/>
      <protection locked="0"/>
    </xf>
    <xf numFmtId="0" fontId="47" fillId="0" borderId="33" xfId="2" applyFont="1" applyBorder="1" applyAlignment="1">
      <protection locked="0"/>
    </xf>
    <xf numFmtId="0" fontId="40" fillId="0" borderId="31" xfId="2" applyFont="1" applyBorder="1" applyAlignment="1">
      <alignment vertical="top"/>
      <protection locked="0"/>
    </xf>
    <xf numFmtId="0" fontId="40" fillId="0" borderId="32" xfId="2" applyFont="1" applyBorder="1" applyAlignment="1">
      <alignment vertical="top"/>
      <protection locked="0"/>
    </xf>
    <xf numFmtId="0" fontId="40" fillId="0" borderId="0" xfId="2" applyFont="1" applyBorder="1" applyAlignment="1">
      <alignment horizontal="center" vertical="center"/>
      <protection locked="0"/>
    </xf>
    <xf numFmtId="0" fontId="40" fillId="0" borderId="0" xfId="2" applyFont="1" applyBorder="1" applyAlignment="1">
      <alignment horizontal="left" vertical="top"/>
      <protection locked="0"/>
    </xf>
    <xf numFmtId="0" fontId="40" fillId="0" borderId="34" xfId="2" applyFont="1" applyBorder="1" applyAlignment="1">
      <alignment vertical="top"/>
      <protection locked="0"/>
    </xf>
    <xf numFmtId="0" fontId="40" fillId="0" borderId="33" xfId="2" applyFont="1" applyBorder="1" applyAlignment="1">
      <alignment vertical="top"/>
      <protection locked="0"/>
    </xf>
    <xf numFmtId="0" fontId="40" fillId="0" borderId="35" xfId="2" applyFont="1" applyBorder="1" applyAlignment="1">
      <alignment vertical="top"/>
      <protection locked="0"/>
    </xf>
    <xf numFmtId="0" fontId="9" fillId="0" borderId="0" xfId="0" applyFont="1" applyAlignment="1">
      <alignment horizontal="left" vertical="center" wrapText="1"/>
    </xf>
    <xf numFmtId="4" fontId="20" fillId="0" borderId="0" xfId="0" applyNumberFormat="1" applyFont="1" applyAlignment="1">
      <alignment horizontal="right" vertical="center"/>
    </xf>
    <xf numFmtId="4" fontId="20" fillId="0" borderId="0" xfId="0" applyNumberFormat="1" applyFont="1" applyAlignment="1">
      <alignment vertical="center"/>
    </xf>
    <xf numFmtId="0" fontId="13" fillId="3" borderId="0" xfId="0" applyFont="1" applyFill="1" applyAlignment="1">
      <alignment horizontal="center" vertical="center"/>
    </xf>
    <xf numFmtId="0" fontId="0" fillId="0" borderId="0" xfId="0"/>
    <xf numFmtId="4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9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 wrapText="1"/>
    </xf>
    <xf numFmtId="0" fontId="2" fillId="5" borderId="8" xfId="0" applyFont="1" applyFill="1" applyBorder="1" applyAlignment="1">
      <alignment horizontal="center" vertical="center"/>
    </xf>
    <xf numFmtId="0" fontId="0" fillId="5" borderId="9" xfId="0" applyFont="1" applyFill="1" applyBorder="1" applyAlignment="1">
      <alignment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right" vertical="center"/>
    </xf>
    <xf numFmtId="0" fontId="3" fillId="4" borderId="9" xfId="0" applyFont="1" applyFill="1" applyBorder="1" applyAlignment="1">
      <alignment horizontal="left" vertical="center"/>
    </xf>
    <xf numFmtId="0" fontId="0" fillId="4" borderId="9" xfId="0" applyFont="1" applyFill="1" applyBorder="1" applyAlignment="1">
      <alignment vertical="center"/>
    </xf>
    <xf numFmtId="4" fontId="3" fillId="4" borderId="9" xfId="0" applyNumberFormat="1" applyFont="1" applyFill="1" applyBorder="1" applyAlignment="1">
      <alignment vertical="center"/>
    </xf>
    <xf numFmtId="0" fontId="0" fillId="4" borderId="10" xfId="0" applyFont="1" applyFill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4" fontId="16" fillId="0" borderId="7" xfId="0" applyNumberFormat="1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5" fillId="0" borderId="0" xfId="0" applyFont="1" applyAlignment="1">
      <alignment horizontal="left" vertical="center" wrapText="1"/>
    </xf>
    <xf numFmtId="0" fontId="38" fillId="2" borderId="0" xfId="1" applyFont="1" applyFill="1" applyAlignment="1" applyProtection="1">
      <alignment vertical="center"/>
    </xf>
    <xf numFmtId="0" fontId="15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 wrapText="1"/>
    </xf>
    <xf numFmtId="0" fontId="43" fillId="0" borderId="0" xfId="2" applyFont="1" applyBorder="1" applyAlignment="1">
      <alignment horizontal="left" vertical="top"/>
      <protection locked="0"/>
    </xf>
    <xf numFmtId="0" fontId="41" fillId="0" borderId="0" xfId="2" applyFont="1" applyBorder="1" applyAlignment="1">
      <alignment horizontal="center" vertical="center" wrapText="1"/>
      <protection locked="0"/>
    </xf>
    <xf numFmtId="0" fontId="42" fillId="0" borderId="33" xfId="2" applyFont="1" applyBorder="1" applyAlignment="1">
      <alignment horizontal="left"/>
      <protection locked="0"/>
    </xf>
    <xf numFmtId="0" fontId="43" fillId="0" borderId="0" xfId="2" applyFont="1" applyBorder="1" applyAlignment="1">
      <alignment horizontal="left" vertical="center"/>
      <protection locked="0"/>
    </xf>
    <xf numFmtId="0" fontId="41" fillId="0" borderId="0" xfId="2" applyFont="1" applyBorder="1" applyAlignment="1">
      <alignment horizontal="center" vertical="center"/>
      <protection locked="0"/>
    </xf>
    <xf numFmtId="49" fontId="43" fillId="0" borderId="0" xfId="2" applyNumberFormat="1" applyFont="1" applyBorder="1" applyAlignment="1">
      <alignment horizontal="left" vertical="center" wrapText="1"/>
      <protection locked="0"/>
    </xf>
    <xf numFmtId="0" fontId="43" fillId="0" borderId="0" xfId="2" applyFont="1" applyBorder="1" applyAlignment="1">
      <alignment horizontal="left" vertical="center" wrapText="1"/>
      <protection locked="0"/>
    </xf>
    <xf numFmtId="0" fontId="42" fillId="0" borderId="33" xfId="2" applyFont="1" applyBorder="1" applyAlignment="1">
      <alignment horizontal="left" wrapText="1"/>
      <protection locked="0"/>
    </xf>
  </cellXfs>
  <cellStyles count="3">
    <cellStyle name="Hypertextový odkaz" xfId="1" builtinId="8"/>
    <cellStyle name="Normální" xfId="0" builtinId="0" customBuiltin="1"/>
    <cellStyle name="Normální 2" xfId="2" xr:uid="{00000000-0005-0000-0000-000002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C575F.tm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E5C8F.tm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FC750.tm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266700</xdr:colOff>
      <xdr:row>1</xdr:row>
      <xdr:rowOff>0</xdr:rowOff>
    </xdr:to>
    <xdr:pic>
      <xdr:nvPicPr>
        <xdr:cNvPr id="2" name="Obrázek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6700" cy="266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276225</xdr:colOff>
      <xdr:row>1</xdr:row>
      <xdr:rowOff>0</xdr:rowOff>
    </xdr:to>
    <xdr:pic>
      <xdr:nvPicPr>
        <xdr:cNvPr id="2" name="Obrázek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6225" cy="2762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276225</xdr:colOff>
      <xdr:row>1</xdr:row>
      <xdr:rowOff>0</xdr:rowOff>
    </xdr:to>
    <xdr:pic>
      <xdr:nvPicPr>
        <xdr:cNvPr id="2" name="Obrázek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6225" cy="276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55"/>
  <sheetViews>
    <sheetView showGridLines="0" tabSelected="1" workbookViewId="0">
      <pane ySplit="1" topLeftCell="A37" activePane="bottomLeft" state="frozen"/>
      <selection pane="bottomLeft"/>
    </sheetView>
  </sheetViews>
  <sheetFormatPr defaultRowHeight="13.5" x14ac:dyDescent="0.3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 x14ac:dyDescent="0.3">
      <c r="A1" s="209" t="s">
        <v>0</v>
      </c>
      <c r="B1" s="210"/>
      <c r="C1" s="210"/>
      <c r="D1" s="211" t="s">
        <v>1</v>
      </c>
      <c r="E1" s="210"/>
      <c r="F1" s="210"/>
      <c r="G1" s="210"/>
      <c r="H1" s="210"/>
      <c r="I1" s="210"/>
      <c r="J1" s="210"/>
      <c r="K1" s="212" t="s">
        <v>842</v>
      </c>
      <c r="L1" s="212"/>
      <c r="M1" s="212"/>
      <c r="N1" s="212"/>
      <c r="O1" s="212"/>
      <c r="P1" s="212"/>
      <c r="Q1" s="212"/>
      <c r="R1" s="212"/>
      <c r="S1" s="212"/>
      <c r="T1" s="210"/>
      <c r="U1" s="210"/>
      <c r="V1" s="210"/>
      <c r="W1" s="212" t="s">
        <v>843</v>
      </c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07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5" t="s">
        <v>2</v>
      </c>
      <c r="BB1" s="15" t="s">
        <v>3</v>
      </c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T1" s="17" t="s">
        <v>4</v>
      </c>
      <c r="BU1" s="17" t="s">
        <v>4</v>
      </c>
      <c r="BV1" s="17" t="s">
        <v>5</v>
      </c>
    </row>
    <row r="2" spans="1:74" ht="36.950000000000003" customHeight="1" x14ac:dyDescent="0.3">
      <c r="AR2" s="297" t="s">
        <v>6</v>
      </c>
      <c r="AS2" s="298"/>
      <c r="AT2" s="298"/>
      <c r="AU2" s="298"/>
      <c r="AV2" s="298"/>
      <c r="AW2" s="298"/>
      <c r="AX2" s="298"/>
      <c r="AY2" s="298"/>
      <c r="AZ2" s="298"/>
      <c r="BA2" s="298"/>
      <c r="BB2" s="298"/>
      <c r="BC2" s="298"/>
      <c r="BD2" s="298"/>
      <c r="BE2" s="298"/>
      <c r="BS2" s="18" t="s">
        <v>7</v>
      </c>
      <c r="BT2" s="18" t="s">
        <v>8</v>
      </c>
    </row>
    <row r="3" spans="1:74" ht="6.95" customHeight="1" x14ac:dyDescent="0.3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1"/>
      <c r="BS3" s="18" t="s">
        <v>7</v>
      </c>
      <c r="BT3" s="18" t="s">
        <v>9</v>
      </c>
    </row>
    <row r="4" spans="1:74" ht="36.950000000000003" customHeight="1" x14ac:dyDescent="0.3">
      <c r="B4" s="22"/>
      <c r="C4" s="23"/>
      <c r="D4" s="24" t="s">
        <v>10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5"/>
      <c r="AS4" s="26" t="s">
        <v>11</v>
      </c>
      <c r="BS4" s="18" t="s">
        <v>12</v>
      </c>
    </row>
    <row r="5" spans="1:74" ht="14.45" customHeight="1" x14ac:dyDescent="0.3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322" t="s">
        <v>14</v>
      </c>
      <c r="L5" s="323"/>
      <c r="M5" s="323"/>
      <c r="N5" s="323"/>
      <c r="O5" s="323"/>
      <c r="P5" s="323"/>
      <c r="Q5" s="323"/>
      <c r="R5" s="323"/>
      <c r="S5" s="323"/>
      <c r="T5" s="323"/>
      <c r="U5" s="323"/>
      <c r="V5" s="323"/>
      <c r="W5" s="323"/>
      <c r="X5" s="323"/>
      <c r="Y5" s="323"/>
      <c r="Z5" s="323"/>
      <c r="AA5" s="323"/>
      <c r="AB5" s="323"/>
      <c r="AC5" s="323"/>
      <c r="AD5" s="323"/>
      <c r="AE5" s="323"/>
      <c r="AF5" s="323"/>
      <c r="AG5" s="323"/>
      <c r="AH5" s="323"/>
      <c r="AI5" s="323"/>
      <c r="AJ5" s="323"/>
      <c r="AK5" s="323"/>
      <c r="AL5" s="323"/>
      <c r="AM5" s="323"/>
      <c r="AN5" s="323"/>
      <c r="AO5" s="323"/>
      <c r="AP5" s="23"/>
      <c r="AQ5" s="25"/>
      <c r="BS5" s="18" t="s">
        <v>7</v>
      </c>
    </row>
    <row r="6" spans="1:74" ht="36.950000000000003" customHeight="1" x14ac:dyDescent="0.3">
      <c r="B6" s="22"/>
      <c r="C6" s="23"/>
      <c r="D6" s="29" t="s">
        <v>15</v>
      </c>
      <c r="E6" s="23"/>
      <c r="F6" s="23"/>
      <c r="G6" s="23"/>
      <c r="H6" s="23"/>
      <c r="I6" s="23"/>
      <c r="J6" s="23"/>
      <c r="K6" s="324" t="s">
        <v>16</v>
      </c>
      <c r="L6" s="323"/>
      <c r="M6" s="323"/>
      <c r="N6" s="323"/>
      <c r="O6" s="323"/>
      <c r="P6" s="323"/>
      <c r="Q6" s="323"/>
      <c r="R6" s="323"/>
      <c r="S6" s="323"/>
      <c r="T6" s="323"/>
      <c r="U6" s="323"/>
      <c r="V6" s="323"/>
      <c r="W6" s="323"/>
      <c r="X6" s="323"/>
      <c r="Y6" s="323"/>
      <c r="Z6" s="323"/>
      <c r="AA6" s="323"/>
      <c r="AB6" s="323"/>
      <c r="AC6" s="323"/>
      <c r="AD6" s="323"/>
      <c r="AE6" s="323"/>
      <c r="AF6" s="323"/>
      <c r="AG6" s="323"/>
      <c r="AH6" s="323"/>
      <c r="AI6" s="323"/>
      <c r="AJ6" s="323"/>
      <c r="AK6" s="323"/>
      <c r="AL6" s="323"/>
      <c r="AM6" s="323"/>
      <c r="AN6" s="323"/>
      <c r="AO6" s="323"/>
      <c r="AP6" s="23"/>
      <c r="AQ6" s="25"/>
      <c r="BS6" s="18" t="s">
        <v>17</v>
      </c>
    </row>
    <row r="7" spans="1:74" ht="14.45" customHeight="1" x14ac:dyDescent="0.3">
      <c r="B7" s="22"/>
      <c r="C7" s="23"/>
      <c r="D7" s="30" t="s">
        <v>18</v>
      </c>
      <c r="E7" s="23"/>
      <c r="F7" s="23"/>
      <c r="G7" s="23"/>
      <c r="H7" s="23"/>
      <c r="I7" s="23"/>
      <c r="J7" s="23"/>
      <c r="K7" s="28" t="s">
        <v>3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0" t="s">
        <v>19</v>
      </c>
      <c r="AL7" s="23"/>
      <c r="AM7" s="23"/>
      <c r="AN7" s="28" t="s">
        <v>3</v>
      </c>
      <c r="AO7" s="23"/>
      <c r="AP7" s="23"/>
      <c r="AQ7" s="25"/>
      <c r="BS7" s="18" t="s">
        <v>20</v>
      </c>
    </row>
    <row r="8" spans="1:74" ht="14.45" customHeight="1" x14ac:dyDescent="0.3">
      <c r="B8" s="22"/>
      <c r="C8" s="23"/>
      <c r="D8" s="30" t="s">
        <v>21</v>
      </c>
      <c r="E8" s="23"/>
      <c r="F8" s="23"/>
      <c r="G8" s="23"/>
      <c r="H8" s="23"/>
      <c r="I8" s="23"/>
      <c r="J8" s="23"/>
      <c r="K8" s="28" t="s">
        <v>22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0" t="s">
        <v>23</v>
      </c>
      <c r="AL8" s="23"/>
      <c r="AM8" s="23"/>
      <c r="AN8" s="28" t="s">
        <v>24</v>
      </c>
      <c r="AO8" s="23"/>
      <c r="AP8" s="23"/>
      <c r="AQ8" s="25"/>
      <c r="BS8" s="18" t="s">
        <v>25</v>
      </c>
    </row>
    <row r="9" spans="1:74" ht="14.45" customHeight="1" x14ac:dyDescent="0.3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5"/>
      <c r="BS9" s="18" t="s">
        <v>26</v>
      </c>
    </row>
    <row r="10" spans="1:74" ht="14.45" customHeight="1" x14ac:dyDescent="0.3">
      <c r="B10" s="22"/>
      <c r="C10" s="23"/>
      <c r="D10" s="30" t="s">
        <v>27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0" t="s">
        <v>28</v>
      </c>
      <c r="AL10" s="23"/>
      <c r="AM10" s="23"/>
      <c r="AN10" s="28" t="s">
        <v>3</v>
      </c>
      <c r="AO10" s="23"/>
      <c r="AP10" s="23"/>
      <c r="AQ10" s="25"/>
      <c r="BS10" s="18" t="s">
        <v>17</v>
      </c>
    </row>
    <row r="11" spans="1:74" ht="18.399999999999999" customHeight="1" x14ac:dyDescent="0.3">
      <c r="B11" s="22"/>
      <c r="C11" s="23"/>
      <c r="D11" s="23"/>
      <c r="E11" s="28" t="s">
        <v>29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0" t="s">
        <v>30</v>
      </c>
      <c r="AL11" s="23"/>
      <c r="AM11" s="23"/>
      <c r="AN11" s="28" t="s">
        <v>3</v>
      </c>
      <c r="AO11" s="23"/>
      <c r="AP11" s="23"/>
      <c r="AQ11" s="25"/>
      <c r="BS11" s="18" t="s">
        <v>17</v>
      </c>
    </row>
    <row r="12" spans="1:74" ht="6.95" customHeight="1" x14ac:dyDescent="0.3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5"/>
      <c r="BS12" s="18" t="s">
        <v>17</v>
      </c>
    </row>
    <row r="13" spans="1:74" ht="14.45" customHeight="1" x14ac:dyDescent="0.3">
      <c r="B13" s="22"/>
      <c r="C13" s="23"/>
      <c r="D13" s="30" t="s">
        <v>31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0" t="s">
        <v>28</v>
      </c>
      <c r="AL13" s="23"/>
      <c r="AM13" s="23"/>
      <c r="AN13" s="28" t="s">
        <v>3</v>
      </c>
      <c r="AO13" s="23"/>
      <c r="AP13" s="23"/>
      <c r="AQ13" s="25"/>
      <c r="BS13" s="18" t="s">
        <v>17</v>
      </c>
    </row>
    <row r="14" spans="1:74" ht="15" x14ac:dyDescent="0.3">
      <c r="B14" s="22"/>
      <c r="C14" s="23"/>
      <c r="D14" s="23"/>
      <c r="E14" s="28" t="s">
        <v>32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30" t="s">
        <v>30</v>
      </c>
      <c r="AL14" s="23"/>
      <c r="AM14" s="23"/>
      <c r="AN14" s="28" t="s">
        <v>3</v>
      </c>
      <c r="AO14" s="23"/>
      <c r="AP14" s="23"/>
      <c r="AQ14" s="25"/>
      <c r="BS14" s="18" t="s">
        <v>17</v>
      </c>
    </row>
    <row r="15" spans="1:74" ht="6.95" customHeight="1" x14ac:dyDescent="0.3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5"/>
      <c r="BS15" s="18" t="s">
        <v>4</v>
      </c>
    </row>
    <row r="16" spans="1:74" ht="14.45" customHeight="1" x14ac:dyDescent="0.3">
      <c r="B16" s="22"/>
      <c r="C16" s="23"/>
      <c r="D16" s="30" t="s">
        <v>33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0" t="s">
        <v>28</v>
      </c>
      <c r="AL16" s="23"/>
      <c r="AM16" s="23"/>
      <c r="AN16" s="28" t="s">
        <v>3</v>
      </c>
      <c r="AO16" s="23"/>
      <c r="AP16" s="23"/>
      <c r="AQ16" s="25"/>
      <c r="BS16" s="18" t="s">
        <v>4</v>
      </c>
    </row>
    <row r="17" spans="2:71" ht="18.399999999999999" customHeight="1" x14ac:dyDescent="0.3">
      <c r="B17" s="22"/>
      <c r="C17" s="23"/>
      <c r="D17" s="23"/>
      <c r="E17" s="28" t="s">
        <v>34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0" t="s">
        <v>30</v>
      </c>
      <c r="AL17" s="23"/>
      <c r="AM17" s="23"/>
      <c r="AN17" s="28" t="s">
        <v>3</v>
      </c>
      <c r="AO17" s="23"/>
      <c r="AP17" s="23"/>
      <c r="AQ17" s="25"/>
      <c r="BS17" s="18" t="s">
        <v>35</v>
      </c>
    </row>
    <row r="18" spans="2:71" ht="6.95" customHeight="1" x14ac:dyDescent="0.3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5"/>
      <c r="BS18" s="18" t="s">
        <v>7</v>
      </c>
    </row>
    <row r="19" spans="2:71" ht="14.45" customHeight="1" x14ac:dyDescent="0.3">
      <c r="B19" s="22"/>
      <c r="C19" s="23"/>
      <c r="D19" s="30" t="s">
        <v>36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5"/>
      <c r="BS19" s="18" t="s">
        <v>7</v>
      </c>
    </row>
    <row r="20" spans="2:71" ht="48.75" customHeight="1" x14ac:dyDescent="0.3">
      <c r="B20" s="22"/>
      <c r="C20" s="23"/>
      <c r="D20" s="23"/>
      <c r="E20" s="325" t="s">
        <v>37</v>
      </c>
      <c r="F20" s="323"/>
      <c r="G20" s="323"/>
      <c r="H20" s="323"/>
      <c r="I20" s="323"/>
      <c r="J20" s="323"/>
      <c r="K20" s="323"/>
      <c r="L20" s="323"/>
      <c r="M20" s="323"/>
      <c r="N20" s="323"/>
      <c r="O20" s="323"/>
      <c r="P20" s="323"/>
      <c r="Q20" s="323"/>
      <c r="R20" s="323"/>
      <c r="S20" s="323"/>
      <c r="T20" s="323"/>
      <c r="U20" s="323"/>
      <c r="V20" s="323"/>
      <c r="W20" s="323"/>
      <c r="X20" s="323"/>
      <c r="Y20" s="323"/>
      <c r="Z20" s="323"/>
      <c r="AA20" s="323"/>
      <c r="AB20" s="323"/>
      <c r="AC20" s="323"/>
      <c r="AD20" s="323"/>
      <c r="AE20" s="323"/>
      <c r="AF20" s="323"/>
      <c r="AG20" s="323"/>
      <c r="AH20" s="323"/>
      <c r="AI20" s="323"/>
      <c r="AJ20" s="323"/>
      <c r="AK20" s="323"/>
      <c r="AL20" s="323"/>
      <c r="AM20" s="323"/>
      <c r="AN20" s="323"/>
      <c r="AO20" s="23"/>
      <c r="AP20" s="23"/>
      <c r="AQ20" s="25"/>
      <c r="BS20" s="18" t="s">
        <v>4</v>
      </c>
    </row>
    <row r="21" spans="2:71" ht="6.95" customHeight="1" x14ac:dyDescent="0.3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5"/>
    </row>
    <row r="22" spans="2:71" ht="6.95" customHeight="1" x14ac:dyDescent="0.3">
      <c r="B22" s="22"/>
      <c r="C22" s="23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23"/>
      <c r="AQ22" s="25"/>
    </row>
    <row r="23" spans="2:71" s="1" customFormat="1" ht="25.9" customHeight="1" x14ac:dyDescent="0.3">
      <c r="B23" s="32"/>
      <c r="C23" s="33"/>
      <c r="D23" s="34" t="s">
        <v>38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26">
        <f>ROUND(AG51,2)</f>
        <v>0</v>
      </c>
      <c r="AL23" s="327"/>
      <c r="AM23" s="327"/>
      <c r="AN23" s="327"/>
      <c r="AO23" s="327"/>
      <c r="AP23" s="33"/>
      <c r="AQ23" s="36"/>
    </row>
    <row r="24" spans="2:71" s="1" customFormat="1" ht="6.95" customHeight="1" x14ac:dyDescent="0.3">
      <c r="B24" s="32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6"/>
    </row>
    <row r="25" spans="2:71" s="1" customFormat="1" x14ac:dyDescent="0.3">
      <c r="B25" s="32"/>
      <c r="C25" s="33"/>
      <c r="D25" s="33"/>
      <c r="E25" s="33"/>
      <c r="F25" s="33"/>
      <c r="G25" s="33"/>
      <c r="H25" s="33"/>
      <c r="I25" s="33"/>
      <c r="J25" s="33"/>
      <c r="K25" s="33"/>
      <c r="L25" s="328" t="s">
        <v>39</v>
      </c>
      <c r="M25" s="309"/>
      <c r="N25" s="309"/>
      <c r="O25" s="309"/>
      <c r="P25" s="33"/>
      <c r="Q25" s="33"/>
      <c r="R25" s="33"/>
      <c r="S25" s="33"/>
      <c r="T25" s="33"/>
      <c r="U25" s="33"/>
      <c r="V25" s="33"/>
      <c r="W25" s="328" t="s">
        <v>40</v>
      </c>
      <c r="X25" s="309"/>
      <c r="Y25" s="309"/>
      <c r="Z25" s="309"/>
      <c r="AA25" s="309"/>
      <c r="AB25" s="309"/>
      <c r="AC25" s="309"/>
      <c r="AD25" s="309"/>
      <c r="AE25" s="309"/>
      <c r="AF25" s="33"/>
      <c r="AG25" s="33"/>
      <c r="AH25" s="33"/>
      <c r="AI25" s="33"/>
      <c r="AJ25" s="33"/>
      <c r="AK25" s="328" t="s">
        <v>41</v>
      </c>
      <c r="AL25" s="309"/>
      <c r="AM25" s="309"/>
      <c r="AN25" s="309"/>
      <c r="AO25" s="309"/>
      <c r="AP25" s="33"/>
      <c r="AQ25" s="36"/>
    </row>
    <row r="26" spans="2:71" s="2" customFormat="1" ht="14.45" customHeight="1" x14ac:dyDescent="0.3">
      <c r="B26" s="38"/>
      <c r="C26" s="39"/>
      <c r="D26" s="40" t="s">
        <v>42</v>
      </c>
      <c r="E26" s="39"/>
      <c r="F26" s="40" t="s">
        <v>43</v>
      </c>
      <c r="G26" s="39"/>
      <c r="H26" s="39"/>
      <c r="I26" s="39"/>
      <c r="J26" s="39"/>
      <c r="K26" s="39"/>
      <c r="L26" s="310">
        <v>0.21</v>
      </c>
      <c r="M26" s="311"/>
      <c r="N26" s="311"/>
      <c r="O26" s="311"/>
      <c r="P26" s="39"/>
      <c r="Q26" s="39"/>
      <c r="R26" s="39"/>
      <c r="S26" s="39"/>
      <c r="T26" s="39"/>
      <c r="U26" s="39"/>
      <c r="V26" s="39"/>
      <c r="W26" s="312">
        <f>ROUND(AZ51,2)</f>
        <v>0</v>
      </c>
      <c r="X26" s="311"/>
      <c r="Y26" s="311"/>
      <c r="Z26" s="311"/>
      <c r="AA26" s="311"/>
      <c r="AB26" s="311"/>
      <c r="AC26" s="311"/>
      <c r="AD26" s="311"/>
      <c r="AE26" s="311"/>
      <c r="AF26" s="39"/>
      <c r="AG26" s="39"/>
      <c r="AH26" s="39"/>
      <c r="AI26" s="39"/>
      <c r="AJ26" s="39"/>
      <c r="AK26" s="312">
        <f>ROUND(AV51,2)</f>
        <v>0</v>
      </c>
      <c r="AL26" s="311"/>
      <c r="AM26" s="311"/>
      <c r="AN26" s="311"/>
      <c r="AO26" s="311"/>
      <c r="AP26" s="39"/>
      <c r="AQ26" s="41"/>
    </row>
    <row r="27" spans="2:71" s="2" customFormat="1" ht="14.45" customHeight="1" x14ac:dyDescent="0.3">
      <c r="B27" s="38"/>
      <c r="C27" s="39"/>
      <c r="D27" s="39"/>
      <c r="E27" s="39"/>
      <c r="F27" s="40" t="s">
        <v>44</v>
      </c>
      <c r="G27" s="39"/>
      <c r="H27" s="39"/>
      <c r="I27" s="39"/>
      <c r="J27" s="39"/>
      <c r="K27" s="39"/>
      <c r="L27" s="310">
        <v>0.15</v>
      </c>
      <c r="M27" s="311"/>
      <c r="N27" s="311"/>
      <c r="O27" s="311"/>
      <c r="P27" s="39"/>
      <c r="Q27" s="39"/>
      <c r="R27" s="39"/>
      <c r="S27" s="39"/>
      <c r="T27" s="39"/>
      <c r="U27" s="39"/>
      <c r="V27" s="39"/>
      <c r="W27" s="312">
        <f>ROUND(BA51,2)</f>
        <v>0</v>
      </c>
      <c r="X27" s="311"/>
      <c r="Y27" s="311"/>
      <c r="Z27" s="311"/>
      <c r="AA27" s="311"/>
      <c r="AB27" s="311"/>
      <c r="AC27" s="311"/>
      <c r="AD27" s="311"/>
      <c r="AE27" s="311"/>
      <c r="AF27" s="39"/>
      <c r="AG27" s="39"/>
      <c r="AH27" s="39"/>
      <c r="AI27" s="39"/>
      <c r="AJ27" s="39"/>
      <c r="AK27" s="312">
        <f>ROUND(AW51,2)</f>
        <v>0</v>
      </c>
      <c r="AL27" s="311"/>
      <c r="AM27" s="311"/>
      <c r="AN27" s="311"/>
      <c r="AO27" s="311"/>
      <c r="AP27" s="39"/>
      <c r="AQ27" s="41"/>
    </row>
    <row r="28" spans="2:71" s="2" customFormat="1" ht="14.45" hidden="1" customHeight="1" x14ac:dyDescent="0.3">
      <c r="B28" s="38"/>
      <c r="C28" s="39"/>
      <c r="D28" s="39"/>
      <c r="E28" s="39"/>
      <c r="F28" s="40" t="s">
        <v>45</v>
      </c>
      <c r="G28" s="39"/>
      <c r="H28" s="39"/>
      <c r="I28" s="39"/>
      <c r="J28" s="39"/>
      <c r="K28" s="39"/>
      <c r="L28" s="310">
        <v>0.21</v>
      </c>
      <c r="M28" s="311"/>
      <c r="N28" s="311"/>
      <c r="O28" s="311"/>
      <c r="P28" s="39"/>
      <c r="Q28" s="39"/>
      <c r="R28" s="39"/>
      <c r="S28" s="39"/>
      <c r="T28" s="39"/>
      <c r="U28" s="39"/>
      <c r="V28" s="39"/>
      <c r="W28" s="312">
        <f>ROUND(BB51,2)</f>
        <v>0</v>
      </c>
      <c r="X28" s="311"/>
      <c r="Y28" s="311"/>
      <c r="Z28" s="311"/>
      <c r="AA28" s="311"/>
      <c r="AB28" s="311"/>
      <c r="AC28" s="311"/>
      <c r="AD28" s="311"/>
      <c r="AE28" s="311"/>
      <c r="AF28" s="39"/>
      <c r="AG28" s="39"/>
      <c r="AH28" s="39"/>
      <c r="AI28" s="39"/>
      <c r="AJ28" s="39"/>
      <c r="AK28" s="312">
        <v>0</v>
      </c>
      <c r="AL28" s="311"/>
      <c r="AM28" s="311"/>
      <c r="AN28" s="311"/>
      <c r="AO28" s="311"/>
      <c r="AP28" s="39"/>
      <c r="AQ28" s="41"/>
    </row>
    <row r="29" spans="2:71" s="2" customFormat="1" ht="14.45" hidden="1" customHeight="1" x14ac:dyDescent="0.3">
      <c r="B29" s="38"/>
      <c r="C29" s="39"/>
      <c r="D29" s="39"/>
      <c r="E29" s="39"/>
      <c r="F29" s="40" t="s">
        <v>46</v>
      </c>
      <c r="G29" s="39"/>
      <c r="H29" s="39"/>
      <c r="I29" s="39"/>
      <c r="J29" s="39"/>
      <c r="K29" s="39"/>
      <c r="L29" s="310">
        <v>0.15</v>
      </c>
      <c r="M29" s="311"/>
      <c r="N29" s="311"/>
      <c r="O29" s="311"/>
      <c r="P29" s="39"/>
      <c r="Q29" s="39"/>
      <c r="R29" s="39"/>
      <c r="S29" s="39"/>
      <c r="T29" s="39"/>
      <c r="U29" s="39"/>
      <c r="V29" s="39"/>
      <c r="W29" s="312">
        <f>ROUND(BC51,2)</f>
        <v>0</v>
      </c>
      <c r="X29" s="311"/>
      <c r="Y29" s="311"/>
      <c r="Z29" s="311"/>
      <c r="AA29" s="311"/>
      <c r="AB29" s="311"/>
      <c r="AC29" s="311"/>
      <c r="AD29" s="311"/>
      <c r="AE29" s="311"/>
      <c r="AF29" s="39"/>
      <c r="AG29" s="39"/>
      <c r="AH29" s="39"/>
      <c r="AI29" s="39"/>
      <c r="AJ29" s="39"/>
      <c r="AK29" s="312">
        <v>0</v>
      </c>
      <c r="AL29" s="311"/>
      <c r="AM29" s="311"/>
      <c r="AN29" s="311"/>
      <c r="AO29" s="311"/>
      <c r="AP29" s="39"/>
      <c r="AQ29" s="41"/>
    </row>
    <row r="30" spans="2:71" s="2" customFormat="1" ht="14.45" hidden="1" customHeight="1" x14ac:dyDescent="0.3">
      <c r="B30" s="38"/>
      <c r="C30" s="39"/>
      <c r="D30" s="39"/>
      <c r="E30" s="39"/>
      <c r="F30" s="40" t="s">
        <v>47</v>
      </c>
      <c r="G30" s="39"/>
      <c r="H30" s="39"/>
      <c r="I30" s="39"/>
      <c r="J30" s="39"/>
      <c r="K30" s="39"/>
      <c r="L30" s="310">
        <v>0</v>
      </c>
      <c r="M30" s="311"/>
      <c r="N30" s="311"/>
      <c r="O30" s="311"/>
      <c r="P30" s="39"/>
      <c r="Q30" s="39"/>
      <c r="R30" s="39"/>
      <c r="S30" s="39"/>
      <c r="T30" s="39"/>
      <c r="U30" s="39"/>
      <c r="V30" s="39"/>
      <c r="W30" s="312">
        <f>ROUND(BD51,2)</f>
        <v>0</v>
      </c>
      <c r="X30" s="311"/>
      <c r="Y30" s="311"/>
      <c r="Z30" s="311"/>
      <c r="AA30" s="311"/>
      <c r="AB30" s="311"/>
      <c r="AC30" s="311"/>
      <c r="AD30" s="311"/>
      <c r="AE30" s="311"/>
      <c r="AF30" s="39"/>
      <c r="AG30" s="39"/>
      <c r="AH30" s="39"/>
      <c r="AI30" s="39"/>
      <c r="AJ30" s="39"/>
      <c r="AK30" s="312">
        <v>0</v>
      </c>
      <c r="AL30" s="311"/>
      <c r="AM30" s="311"/>
      <c r="AN30" s="311"/>
      <c r="AO30" s="311"/>
      <c r="AP30" s="39"/>
      <c r="AQ30" s="41"/>
    </row>
    <row r="31" spans="2:71" s="1" customFormat="1" ht="6.95" customHeight="1" x14ac:dyDescent="0.3">
      <c r="B31" s="32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6"/>
    </row>
    <row r="32" spans="2:71" s="1" customFormat="1" ht="25.9" customHeight="1" x14ac:dyDescent="0.3">
      <c r="B32" s="32"/>
      <c r="C32" s="42"/>
      <c r="D32" s="43" t="s">
        <v>48</v>
      </c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5" t="s">
        <v>49</v>
      </c>
      <c r="U32" s="44"/>
      <c r="V32" s="44"/>
      <c r="W32" s="44"/>
      <c r="X32" s="318" t="s">
        <v>50</v>
      </c>
      <c r="Y32" s="319"/>
      <c r="Z32" s="319"/>
      <c r="AA32" s="319"/>
      <c r="AB32" s="319"/>
      <c r="AC32" s="44"/>
      <c r="AD32" s="44"/>
      <c r="AE32" s="44"/>
      <c r="AF32" s="44"/>
      <c r="AG32" s="44"/>
      <c r="AH32" s="44"/>
      <c r="AI32" s="44"/>
      <c r="AJ32" s="44"/>
      <c r="AK32" s="320">
        <f>SUM(AK23:AK30)</f>
        <v>0</v>
      </c>
      <c r="AL32" s="319"/>
      <c r="AM32" s="319"/>
      <c r="AN32" s="319"/>
      <c r="AO32" s="321"/>
      <c r="AP32" s="42"/>
      <c r="AQ32" s="46"/>
    </row>
    <row r="33" spans="2:56" s="1" customFormat="1" ht="6.95" customHeight="1" x14ac:dyDescent="0.3">
      <c r="B33" s="32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6"/>
    </row>
    <row r="34" spans="2:56" s="1" customFormat="1" ht="6.95" customHeight="1" x14ac:dyDescent="0.3">
      <c r="B34" s="47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9"/>
    </row>
    <row r="38" spans="2:56" s="1" customFormat="1" ht="6.95" customHeight="1" x14ac:dyDescent="0.3">
      <c r="B38" s="50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32"/>
    </row>
    <row r="39" spans="2:56" s="1" customFormat="1" ht="36.950000000000003" customHeight="1" x14ac:dyDescent="0.3">
      <c r="B39" s="32"/>
      <c r="C39" s="52" t="s">
        <v>51</v>
      </c>
      <c r="AR39" s="32"/>
    </row>
    <row r="40" spans="2:56" s="1" customFormat="1" ht="6.95" customHeight="1" x14ac:dyDescent="0.3">
      <c r="B40" s="32"/>
      <c r="AR40" s="32"/>
    </row>
    <row r="41" spans="2:56" s="3" customFormat="1" ht="14.45" customHeight="1" x14ac:dyDescent="0.3">
      <c r="B41" s="53"/>
      <c r="C41" s="54" t="s">
        <v>13</v>
      </c>
      <c r="L41" s="3" t="str">
        <f>K5</f>
        <v>17_42_0000</v>
      </c>
      <c r="AR41" s="53"/>
    </row>
    <row r="42" spans="2:56" s="4" customFormat="1" ht="36.950000000000003" customHeight="1" x14ac:dyDescent="0.3">
      <c r="B42" s="55"/>
      <c r="C42" s="56" t="s">
        <v>15</v>
      </c>
      <c r="L42" s="301" t="str">
        <f>K6</f>
        <v>Zateplení obvodového pláště bytového domu U Nemocnice 543 a 544, Mimoň</v>
      </c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2"/>
      <c r="AC42" s="302"/>
      <c r="AD42" s="302"/>
      <c r="AE42" s="302"/>
      <c r="AF42" s="302"/>
      <c r="AG42" s="302"/>
      <c r="AH42" s="302"/>
      <c r="AI42" s="302"/>
      <c r="AJ42" s="302"/>
      <c r="AK42" s="302"/>
      <c r="AL42" s="302"/>
      <c r="AM42" s="302"/>
      <c r="AN42" s="302"/>
      <c r="AO42" s="302"/>
      <c r="AR42" s="55"/>
    </row>
    <row r="43" spans="2:56" s="1" customFormat="1" ht="6.95" customHeight="1" x14ac:dyDescent="0.3">
      <c r="B43" s="32"/>
      <c r="AR43" s="32"/>
    </row>
    <row r="44" spans="2:56" s="1" customFormat="1" ht="15" x14ac:dyDescent="0.3">
      <c r="B44" s="32"/>
      <c r="C44" s="54" t="s">
        <v>21</v>
      </c>
      <c r="L44" s="57" t="str">
        <f>IF(K8="","",K8)</f>
        <v>Mimoň</v>
      </c>
      <c r="AI44" s="54" t="s">
        <v>23</v>
      </c>
      <c r="AM44" s="303" t="str">
        <f>IF(AN8= "","",AN8)</f>
        <v>09.05.2017</v>
      </c>
      <c r="AN44" s="304"/>
      <c r="AR44" s="32"/>
    </row>
    <row r="45" spans="2:56" s="1" customFormat="1" ht="6.95" customHeight="1" x14ac:dyDescent="0.3">
      <c r="B45" s="32"/>
      <c r="AR45" s="32"/>
    </row>
    <row r="46" spans="2:56" s="1" customFormat="1" ht="15" x14ac:dyDescent="0.3">
      <c r="B46" s="32"/>
      <c r="C46" s="54" t="s">
        <v>27</v>
      </c>
      <c r="L46" s="3" t="str">
        <f>IF(E11= "","",E11)</f>
        <v>OÚ Mimoň</v>
      </c>
      <c r="AI46" s="54" t="s">
        <v>33</v>
      </c>
      <c r="AM46" s="305" t="str">
        <f>IF(E17="","",E17)</f>
        <v>Jiří Schneider</v>
      </c>
      <c r="AN46" s="304"/>
      <c r="AO46" s="304"/>
      <c r="AP46" s="304"/>
      <c r="AR46" s="32"/>
      <c r="AS46" s="306" t="s">
        <v>52</v>
      </c>
      <c r="AT46" s="307"/>
      <c r="AU46" s="59"/>
      <c r="AV46" s="59"/>
      <c r="AW46" s="59"/>
      <c r="AX46" s="59"/>
      <c r="AY46" s="59"/>
      <c r="AZ46" s="59"/>
      <c r="BA46" s="59"/>
      <c r="BB46" s="59"/>
      <c r="BC46" s="59"/>
      <c r="BD46" s="60"/>
    </row>
    <row r="47" spans="2:56" s="1" customFormat="1" ht="15" x14ac:dyDescent="0.3">
      <c r="B47" s="32"/>
      <c r="C47" s="54" t="s">
        <v>31</v>
      </c>
      <c r="L47" s="3" t="str">
        <f>IF(E14="","",E14)</f>
        <v xml:space="preserve"> </v>
      </c>
      <c r="AR47" s="32"/>
      <c r="AS47" s="308"/>
      <c r="AT47" s="309"/>
      <c r="AU47" s="33"/>
      <c r="AV47" s="33"/>
      <c r="AW47" s="33"/>
      <c r="AX47" s="33"/>
      <c r="AY47" s="33"/>
      <c r="AZ47" s="33"/>
      <c r="BA47" s="33"/>
      <c r="BB47" s="33"/>
      <c r="BC47" s="33"/>
      <c r="BD47" s="61"/>
    </row>
    <row r="48" spans="2:56" s="1" customFormat="1" ht="10.9" customHeight="1" x14ac:dyDescent="0.3">
      <c r="B48" s="32"/>
      <c r="AR48" s="32"/>
      <c r="AS48" s="308"/>
      <c r="AT48" s="309"/>
      <c r="AU48" s="33"/>
      <c r="AV48" s="33"/>
      <c r="AW48" s="33"/>
      <c r="AX48" s="33"/>
      <c r="AY48" s="33"/>
      <c r="AZ48" s="33"/>
      <c r="BA48" s="33"/>
      <c r="BB48" s="33"/>
      <c r="BC48" s="33"/>
      <c r="BD48" s="61"/>
    </row>
    <row r="49" spans="1:91" s="1" customFormat="1" ht="29.25" customHeight="1" x14ac:dyDescent="0.3">
      <c r="B49" s="32"/>
      <c r="C49" s="314" t="s">
        <v>53</v>
      </c>
      <c r="D49" s="315"/>
      <c r="E49" s="315"/>
      <c r="F49" s="315"/>
      <c r="G49" s="315"/>
      <c r="H49" s="62"/>
      <c r="I49" s="316" t="s">
        <v>54</v>
      </c>
      <c r="J49" s="315"/>
      <c r="K49" s="315"/>
      <c r="L49" s="315"/>
      <c r="M49" s="315"/>
      <c r="N49" s="315"/>
      <c r="O49" s="315"/>
      <c r="P49" s="315"/>
      <c r="Q49" s="315"/>
      <c r="R49" s="315"/>
      <c r="S49" s="315"/>
      <c r="T49" s="315"/>
      <c r="U49" s="315"/>
      <c r="V49" s="315"/>
      <c r="W49" s="315"/>
      <c r="X49" s="315"/>
      <c r="Y49" s="315"/>
      <c r="Z49" s="315"/>
      <c r="AA49" s="315"/>
      <c r="AB49" s="315"/>
      <c r="AC49" s="315"/>
      <c r="AD49" s="315"/>
      <c r="AE49" s="315"/>
      <c r="AF49" s="315"/>
      <c r="AG49" s="317" t="s">
        <v>55</v>
      </c>
      <c r="AH49" s="315"/>
      <c r="AI49" s="315"/>
      <c r="AJ49" s="315"/>
      <c r="AK49" s="315"/>
      <c r="AL49" s="315"/>
      <c r="AM49" s="315"/>
      <c r="AN49" s="316" t="s">
        <v>56</v>
      </c>
      <c r="AO49" s="315"/>
      <c r="AP49" s="315"/>
      <c r="AQ49" s="63" t="s">
        <v>57</v>
      </c>
      <c r="AR49" s="32"/>
      <c r="AS49" s="64" t="s">
        <v>58</v>
      </c>
      <c r="AT49" s="65" t="s">
        <v>59</v>
      </c>
      <c r="AU49" s="65" t="s">
        <v>60</v>
      </c>
      <c r="AV49" s="65" t="s">
        <v>61</v>
      </c>
      <c r="AW49" s="65" t="s">
        <v>62</v>
      </c>
      <c r="AX49" s="65" t="s">
        <v>63</v>
      </c>
      <c r="AY49" s="65" t="s">
        <v>64</v>
      </c>
      <c r="AZ49" s="65" t="s">
        <v>65</v>
      </c>
      <c r="BA49" s="65" t="s">
        <v>66</v>
      </c>
      <c r="BB49" s="65" t="s">
        <v>67</v>
      </c>
      <c r="BC49" s="65" t="s">
        <v>68</v>
      </c>
      <c r="BD49" s="66" t="s">
        <v>69</v>
      </c>
    </row>
    <row r="50" spans="1:91" s="1" customFormat="1" ht="10.9" customHeight="1" x14ac:dyDescent="0.3">
      <c r="B50" s="32"/>
      <c r="AR50" s="32"/>
      <c r="AS50" s="67"/>
      <c r="AT50" s="59"/>
      <c r="AU50" s="59"/>
      <c r="AV50" s="59"/>
      <c r="AW50" s="59"/>
      <c r="AX50" s="59"/>
      <c r="AY50" s="59"/>
      <c r="AZ50" s="59"/>
      <c r="BA50" s="59"/>
      <c r="BB50" s="59"/>
      <c r="BC50" s="59"/>
      <c r="BD50" s="60"/>
    </row>
    <row r="51" spans="1:91" s="4" customFormat="1" ht="32.450000000000003" customHeight="1" x14ac:dyDescent="0.3">
      <c r="B51" s="55"/>
      <c r="C51" s="68" t="s">
        <v>70</v>
      </c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9"/>
      <c r="AE51" s="69"/>
      <c r="AF51" s="69"/>
      <c r="AG51" s="295">
        <f>ROUND(SUM(AG52:AG53),2)</f>
        <v>0</v>
      </c>
      <c r="AH51" s="295"/>
      <c r="AI51" s="295"/>
      <c r="AJ51" s="295"/>
      <c r="AK51" s="295"/>
      <c r="AL51" s="295"/>
      <c r="AM51" s="295"/>
      <c r="AN51" s="296">
        <f>SUM(AG51,AT51)</f>
        <v>0</v>
      </c>
      <c r="AO51" s="296"/>
      <c r="AP51" s="296"/>
      <c r="AQ51" s="70" t="s">
        <v>3</v>
      </c>
      <c r="AR51" s="55"/>
      <c r="AS51" s="71">
        <f>ROUND(SUM(AS52:AS53),2)</f>
        <v>0</v>
      </c>
      <c r="AT51" s="72">
        <f>ROUND(SUM(AV51:AW51),2)</f>
        <v>0</v>
      </c>
      <c r="AU51" s="73">
        <f>ROUND(SUM(AU52:AU53),5)</f>
        <v>3940.7471099999998</v>
      </c>
      <c r="AV51" s="72">
        <f>ROUND(AZ51*L26,2)</f>
        <v>0</v>
      </c>
      <c r="AW51" s="72">
        <f>ROUND(BA51*L27,2)</f>
        <v>0</v>
      </c>
      <c r="AX51" s="72">
        <f>ROUND(BB51*L26,2)</f>
        <v>0</v>
      </c>
      <c r="AY51" s="72">
        <f>ROUND(BC51*L27,2)</f>
        <v>0</v>
      </c>
      <c r="AZ51" s="72">
        <f>ROUND(SUM(AZ52:AZ53),2)</f>
        <v>0</v>
      </c>
      <c r="BA51" s="72">
        <f>ROUND(SUM(BA52:BA53),2)</f>
        <v>0</v>
      </c>
      <c r="BB51" s="72">
        <f>ROUND(SUM(BB52:BB53),2)</f>
        <v>0</v>
      </c>
      <c r="BC51" s="72">
        <f>ROUND(SUM(BC52:BC53),2)</f>
        <v>0</v>
      </c>
      <c r="BD51" s="74">
        <f>ROUND(SUM(BD52:BD53),2)</f>
        <v>0</v>
      </c>
      <c r="BS51" s="56" t="s">
        <v>71</v>
      </c>
      <c r="BT51" s="56" t="s">
        <v>72</v>
      </c>
      <c r="BU51" s="75" t="s">
        <v>73</v>
      </c>
      <c r="BV51" s="56" t="s">
        <v>74</v>
      </c>
      <c r="BW51" s="56" t="s">
        <v>5</v>
      </c>
      <c r="BX51" s="56" t="s">
        <v>75</v>
      </c>
      <c r="CL51" s="56" t="s">
        <v>3</v>
      </c>
    </row>
    <row r="52" spans="1:91" s="5" customFormat="1" ht="37.5" customHeight="1" x14ac:dyDescent="0.3">
      <c r="A52" s="208" t="s">
        <v>844</v>
      </c>
      <c r="B52" s="76"/>
      <c r="C52" s="77"/>
      <c r="D52" s="313" t="s">
        <v>76</v>
      </c>
      <c r="E52" s="300"/>
      <c r="F52" s="300"/>
      <c r="G52" s="300"/>
      <c r="H52" s="300"/>
      <c r="I52" s="78"/>
      <c r="J52" s="313" t="s">
        <v>77</v>
      </c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0"/>
      <c r="AE52" s="300"/>
      <c r="AF52" s="300"/>
      <c r="AG52" s="299">
        <f>'17_42_0100 - Stavební část'!J27</f>
        <v>0</v>
      </c>
      <c r="AH52" s="300"/>
      <c r="AI52" s="300"/>
      <c r="AJ52" s="300"/>
      <c r="AK52" s="300"/>
      <c r="AL52" s="300"/>
      <c r="AM52" s="300"/>
      <c r="AN52" s="299">
        <f>SUM(AG52,AT52)</f>
        <v>0</v>
      </c>
      <c r="AO52" s="300"/>
      <c r="AP52" s="300"/>
      <c r="AQ52" s="79" t="s">
        <v>78</v>
      </c>
      <c r="AR52" s="76"/>
      <c r="AS52" s="80">
        <v>0</v>
      </c>
      <c r="AT52" s="81">
        <f>ROUND(SUM(AV52:AW52),2)</f>
        <v>0</v>
      </c>
      <c r="AU52" s="82">
        <f>'17_42_0100 - Stavební část'!P92</f>
        <v>3940.7471059999984</v>
      </c>
      <c r="AV52" s="81">
        <f>'17_42_0100 - Stavební část'!J30</f>
        <v>0</v>
      </c>
      <c r="AW52" s="81">
        <f>'17_42_0100 - Stavební část'!J31</f>
        <v>0</v>
      </c>
      <c r="AX52" s="81">
        <f>'17_42_0100 - Stavební část'!J32</f>
        <v>0</v>
      </c>
      <c r="AY52" s="81">
        <f>'17_42_0100 - Stavební část'!J33</f>
        <v>0</v>
      </c>
      <c r="AZ52" s="81">
        <f>'17_42_0100 - Stavební část'!F30</f>
        <v>0</v>
      </c>
      <c r="BA52" s="81">
        <f>'17_42_0100 - Stavební část'!F31</f>
        <v>0</v>
      </c>
      <c r="BB52" s="81">
        <f>'17_42_0100 - Stavební část'!F32</f>
        <v>0</v>
      </c>
      <c r="BC52" s="81">
        <f>'17_42_0100 - Stavební část'!F33</f>
        <v>0</v>
      </c>
      <c r="BD52" s="83">
        <f>'17_42_0100 - Stavební část'!F34</f>
        <v>0</v>
      </c>
      <c r="BT52" s="84" t="s">
        <v>20</v>
      </c>
      <c r="BV52" s="84" t="s">
        <v>74</v>
      </c>
      <c r="BW52" s="84" t="s">
        <v>79</v>
      </c>
      <c r="BX52" s="84" t="s">
        <v>5</v>
      </c>
      <c r="CL52" s="84" t="s">
        <v>3</v>
      </c>
      <c r="CM52" s="84" t="s">
        <v>20</v>
      </c>
    </row>
    <row r="53" spans="1:91" s="5" customFormat="1" ht="37.5" customHeight="1" x14ac:dyDescent="0.3">
      <c r="A53" s="208" t="s">
        <v>844</v>
      </c>
      <c r="B53" s="76"/>
      <c r="C53" s="77"/>
      <c r="D53" s="313" t="s">
        <v>80</v>
      </c>
      <c r="E53" s="300"/>
      <c r="F53" s="300"/>
      <c r="G53" s="300"/>
      <c r="H53" s="300"/>
      <c r="I53" s="78"/>
      <c r="J53" s="313" t="s">
        <v>81</v>
      </c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0"/>
      <c r="AE53" s="300"/>
      <c r="AF53" s="300"/>
      <c r="AG53" s="299">
        <f>'17_42_0200 - Ostatní náklady'!J27</f>
        <v>0</v>
      </c>
      <c r="AH53" s="300"/>
      <c r="AI53" s="300"/>
      <c r="AJ53" s="300"/>
      <c r="AK53" s="300"/>
      <c r="AL53" s="300"/>
      <c r="AM53" s="300"/>
      <c r="AN53" s="299">
        <f>SUM(AG53,AT53)</f>
        <v>0</v>
      </c>
      <c r="AO53" s="300"/>
      <c r="AP53" s="300"/>
      <c r="AQ53" s="79" t="s">
        <v>78</v>
      </c>
      <c r="AR53" s="76"/>
      <c r="AS53" s="85">
        <v>0</v>
      </c>
      <c r="AT53" s="86">
        <f>ROUND(SUM(AV53:AW53),2)</f>
        <v>0</v>
      </c>
      <c r="AU53" s="87">
        <f>'17_42_0200 - Ostatní náklady'!P77</f>
        <v>0</v>
      </c>
      <c r="AV53" s="86">
        <f>'17_42_0200 - Ostatní náklady'!J30</f>
        <v>0</v>
      </c>
      <c r="AW53" s="86">
        <f>'17_42_0200 - Ostatní náklady'!J31</f>
        <v>0</v>
      </c>
      <c r="AX53" s="86">
        <f>'17_42_0200 - Ostatní náklady'!J32</f>
        <v>0</v>
      </c>
      <c r="AY53" s="86">
        <f>'17_42_0200 - Ostatní náklady'!J33</f>
        <v>0</v>
      </c>
      <c r="AZ53" s="86">
        <f>'17_42_0200 - Ostatní náklady'!F30</f>
        <v>0</v>
      </c>
      <c r="BA53" s="86">
        <f>'17_42_0200 - Ostatní náklady'!F31</f>
        <v>0</v>
      </c>
      <c r="BB53" s="86">
        <f>'17_42_0200 - Ostatní náklady'!F32</f>
        <v>0</v>
      </c>
      <c r="BC53" s="86">
        <f>'17_42_0200 - Ostatní náklady'!F33</f>
        <v>0</v>
      </c>
      <c r="BD53" s="88">
        <f>'17_42_0200 - Ostatní náklady'!F34</f>
        <v>0</v>
      </c>
      <c r="BT53" s="84" t="s">
        <v>20</v>
      </c>
      <c r="BV53" s="84" t="s">
        <v>74</v>
      </c>
      <c r="BW53" s="84" t="s">
        <v>82</v>
      </c>
      <c r="BX53" s="84" t="s">
        <v>5</v>
      </c>
      <c r="CL53" s="84" t="s">
        <v>3</v>
      </c>
      <c r="CM53" s="84" t="s">
        <v>20</v>
      </c>
    </row>
    <row r="54" spans="1:91" s="1" customFormat="1" ht="30" customHeight="1" x14ac:dyDescent="0.3">
      <c r="B54" s="32"/>
      <c r="AR54" s="32"/>
    </row>
    <row r="55" spans="1:91" s="1" customFormat="1" ht="6.95" customHeight="1" x14ac:dyDescent="0.3">
      <c r="B55" s="47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32"/>
    </row>
  </sheetData>
  <mergeCells count="43">
    <mergeCell ref="K5:AO5"/>
    <mergeCell ref="K6:AO6"/>
    <mergeCell ref="E20:AN20"/>
    <mergeCell ref="AK23:AO23"/>
    <mergeCell ref="L25:O25"/>
    <mergeCell ref="W25:AE25"/>
    <mergeCell ref="AK25:AO25"/>
    <mergeCell ref="W26:AE26"/>
    <mergeCell ref="AK26:AO26"/>
    <mergeCell ref="L27:O27"/>
    <mergeCell ref="W27:AE27"/>
    <mergeCell ref="AK27:AO27"/>
    <mergeCell ref="C49:G49"/>
    <mergeCell ref="I49:AF49"/>
    <mergeCell ref="AG49:AM49"/>
    <mergeCell ref="AN49:AP49"/>
    <mergeCell ref="L30:O30"/>
    <mergeCell ref="W30:AE30"/>
    <mergeCell ref="AK30:AO30"/>
    <mergeCell ref="X32:AB32"/>
    <mergeCell ref="AK32:AO32"/>
    <mergeCell ref="D52:H52"/>
    <mergeCell ref="J52:AF52"/>
    <mergeCell ref="AN53:AP53"/>
    <mergeCell ref="AG53:AM53"/>
    <mergeCell ref="D53:H53"/>
    <mergeCell ref="J53:AF53"/>
    <mergeCell ref="AG51:AM51"/>
    <mergeCell ref="AN51:AP51"/>
    <mergeCell ref="AR2:BE2"/>
    <mergeCell ref="AN52:AP52"/>
    <mergeCell ref="AG52:AM52"/>
    <mergeCell ref="L42:AO42"/>
    <mergeCell ref="AM44:AN44"/>
    <mergeCell ref="AM46:AP46"/>
    <mergeCell ref="AS46:AT48"/>
    <mergeCell ref="L28:O28"/>
    <mergeCell ref="W28:AE28"/>
    <mergeCell ref="AK28:AO28"/>
    <mergeCell ref="L29:O29"/>
    <mergeCell ref="W29:AE29"/>
    <mergeCell ref="AK29:AO29"/>
    <mergeCell ref="L26:O26"/>
  </mergeCells>
  <hyperlinks>
    <hyperlink ref="K1:S1" location="C2" tooltip="Rekapitulace stavby" display="1) Rekapitulace stavby" xr:uid="{00000000-0004-0000-0000-000000000000}"/>
    <hyperlink ref="W1:AI1" location="C51" tooltip="Rekapitulace objektů stavby a soupisů prací" display="2) Rekapitulace objektů stavby a soupisů prací" xr:uid="{00000000-0004-0000-0000-000001000000}"/>
    <hyperlink ref="A52" location="'17_42_0100 - Stavební část'!C2" tooltip="17_42_0100 - Stavební část" display="/" xr:uid="{00000000-0004-0000-0000-000002000000}"/>
    <hyperlink ref="A53" location="'17_42_0200 - Ostatní náklady'!C2" tooltip="17_42_0200 - Ostatní náklady" display="/" xr:uid="{00000000-0004-0000-00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R635"/>
  <sheetViews>
    <sheetView showGridLines="0" workbookViewId="0">
      <pane ySplit="1" topLeftCell="A586" activePane="bottomLeft" state="frozen"/>
      <selection pane="bottomLeft" activeCell="F588" sqref="F588"/>
    </sheetView>
  </sheetViews>
  <sheetFormatPr defaultRowHeight="13.5" x14ac:dyDescent="0.3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 x14ac:dyDescent="0.3">
      <c r="A1" s="213"/>
      <c r="B1" s="210"/>
      <c r="C1" s="210"/>
      <c r="D1" s="211" t="s">
        <v>1</v>
      </c>
      <c r="E1" s="210"/>
      <c r="F1" s="212" t="s">
        <v>845</v>
      </c>
      <c r="G1" s="330" t="s">
        <v>846</v>
      </c>
      <c r="H1" s="330"/>
      <c r="I1" s="210"/>
      <c r="J1" s="212" t="s">
        <v>847</v>
      </c>
      <c r="K1" s="211" t="s">
        <v>83</v>
      </c>
      <c r="L1" s="212" t="s">
        <v>848</v>
      </c>
      <c r="M1" s="212"/>
      <c r="N1" s="212"/>
      <c r="O1" s="212"/>
      <c r="P1" s="212"/>
      <c r="Q1" s="212"/>
      <c r="R1" s="212"/>
      <c r="S1" s="212"/>
      <c r="T1" s="212"/>
      <c r="U1" s="214"/>
      <c r="V1" s="214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</row>
    <row r="2" spans="1:70" ht="36.950000000000003" customHeight="1" x14ac:dyDescent="0.3">
      <c r="L2" s="297" t="s">
        <v>6</v>
      </c>
      <c r="M2" s="298"/>
      <c r="N2" s="298"/>
      <c r="O2" s="298"/>
      <c r="P2" s="298"/>
      <c r="Q2" s="298"/>
      <c r="R2" s="298"/>
      <c r="S2" s="298"/>
      <c r="T2" s="298"/>
      <c r="U2" s="298"/>
      <c r="V2" s="298"/>
      <c r="AT2" s="18" t="s">
        <v>79</v>
      </c>
    </row>
    <row r="3" spans="1:70" ht="6.95" customHeight="1" x14ac:dyDescent="0.3">
      <c r="B3" s="19"/>
      <c r="C3" s="20"/>
      <c r="D3" s="20"/>
      <c r="E3" s="20"/>
      <c r="F3" s="20"/>
      <c r="G3" s="20"/>
      <c r="H3" s="20"/>
      <c r="I3" s="20"/>
      <c r="J3" s="20"/>
      <c r="K3" s="21"/>
      <c r="AT3" s="18" t="s">
        <v>20</v>
      </c>
    </row>
    <row r="4" spans="1:70" ht="36.950000000000003" customHeight="1" x14ac:dyDescent="0.3">
      <c r="B4" s="22"/>
      <c r="C4" s="23"/>
      <c r="D4" s="24" t="s">
        <v>84</v>
      </c>
      <c r="E4" s="23"/>
      <c r="F4" s="23"/>
      <c r="G4" s="23"/>
      <c r="H4" s="23"/>
      <c r="I4" s="23"/>
      <c r="J4" s="23"/>
      <c r="K4" s="25"/>
      <c r="M4" s="26" t="s">
        <v>11</v>
      </c>
      <c r="AT4" s="18" t="s">
        <v>4</v>
      </c>
    </row>
    <row r="5" spans="1:70" ht="6.95" customHeight="1" x14ac:dyDescent="0.3">
      <c r="B5" s="22"/>
      <c r="C5" s="23"/>
      <c r="D5" s="23"/>
      <c r="E5" s="23"/>
      <c r="F5" s="23"/>
      <c r="G5" s="23"/>
      <c r="H5" s="23"/>
      <c r="I5" s="23"/>
      <c r="J5" s="23"/>
      <c r="K5" s="25"/>
    </row>
    <row r="6" spans="1:70" ht="15" x14ac:dyDescent="0.3">
      <c r="B6" s="22"/>
      <c r="C6" s="23"/>
      <c r="D6" s="30" t="s">
        <v>15</v>
      </c>
      <c r="E6" s="23"/>
      <c r="F6" s="23"/>
      <c r="G6" s="23"/>
      <c r="H6" s="23"/>
      <c r="I6" s="23"/>
      <c r="J6" s="23"/>
      <c r="K6" s="25"/>
    </row>
    <row r="7" spans="1:70" ht="22.5" customHeight="1" x14ac:dyDescent="0.3">
      <c r="B7" s="22"/>
      <c r="C7" s="23"/>
      <c r="D7" s="23"/>
      <c r="E7" s="331" t="str">
        <f>'Rekapitulace stavby'!K6</f>
        <v>Zateplení obvodového pláště bytového domu U Nemocnice 543 a 544, Mimoň</v>
      </c>
      <c r="F7" s="323"/>
      <c r="G7" s="323"/>
      <c r="H7" s="323"/>
      <c r="I7" s="23"/>
      <c r="J7" s="23"/>
      <c r="K7" s="25"/>
    </row>
    <row r="8" spans="1:70" s="1" customFormat="1" ht="15" x14ac:dyDescent="0.3">
      <c r="B8" s="32"/>
      <c r="C8" s="33"/>
      <c r="D8" s="30" t="s">
        <v>85</v>
      </c>
      <c r="E8" s="33"/>
      <c r="F8" s="33"/>
      <c r="G8" s="33"/>
      <c r="H8" s="33"/>
      <c r="I8" s="33"/>
      <c r="J8" s="33"/>
      <c r="K8" s="36"/>
    </row>
    <row r="9" spans="1:70" s="1" customFormat="1" ht="36.950000000000003" customHeight="1" x14ac:dyDescent="0.3">
      <c r="B9" s="32"/>
      <c r="C9" s="33"/>
      <c r="D9" s="33"/>
      <c r="E9" s="332" t="s">
        <v>86</v>
      </c>
      <c r="F9" s="309"/>
      <c r="G9" s="309"/>
      <c r="H9" s="309"/>
      <c r="I9" s="33"/>
      <c r="J9" s="33"/>
      <c r="K9" s="36"/>
    </row>
    <row r="10" spans="1:70" s="1" customFormat="1" x14ac:dyDescent="0.3">
      <c r="B10" s="32"/>
      <c r="C10" s="33"/>
      <c r="D10" s="33"/>
      <c r="E10" s="33"/>
      <c r="F10" s="33"/>
      <c r="G10" s="33"/>
      <c r="H10" s="33"/>
      <c r="I10" s="33"/>
      <c r="J10" s="33"/>
      <c r="K10" s="36"/>
    </row>
    <row r="11" spans="1:70" s="1" customFormat="1" ht="14.45" customHeight="1" x14ac:dyDescent="0.3">
      <c r="B11" s="32"/>
      <c r="C11" s="33"/>
      <c r="D11" s="30" t="s">
        <v>18</v>
      </c>
      <c r="E11" s="33"/>
      <c r="F11" s="28" t="s">
        <v>3</v>
      </c>
      <c r="G11" s="33"/>
      <c r="H11" s="33"/>
      <c r="I11" s="30" t="s">
        <v>19</v>
      </c>
      <c r="J11" s="28" t="s">
        <v>3</v>
      </c>
      <c r="K11" s="36"/>
    </row>
    <row r="12" spans="1:70" s="1" customFormat="1" ht="14.45" customHeight="1" x14ac:dyDescent="0.3">
      <c r="B12" s="32"/>
      <c r="C12" s="33"/>
      <c r="D12" s="30" t="s">
        <v>21</v>
      </c>
      <c r="E12" s="33"/>
      <c r="F12" s="28" t="s">
        <v>22</v>
      </c>
      <c r="G12" s="33"/>
      <c r="H12" s="33"/>
      <c r="I12" s="30" t="s">
        <v>23</v>
      </c>
      <c r="J12" s="89" t="str">
        <f>'Rekapitulace stavby'!AN8</f>
        <v>09.05.2017</v>
      </c>
      <c r="K12" s="36"/>
    </row>
    <row r="13" spans="1:70" s="1" customFormat="1" ht="10.9" customHeight="1" x14ac:dyDescent="0.3">
      <c r="B13" s="32"/>
      <c r="C13" s="33"/>
      <c r="D13" s="33"/>
      <c r="E13" s="33"/>
      <c r="F13" s="33"/>
      <c r="G13" s="33"/>
      <c r="H13" s="33"/>
      <c r="I13" s="33"/>
      <c r="J13" s="33"/>
      <c r="K13" s="36"/>
    </row>
    <row r="14" spans="1:70" s="1" customFormat="1" ht="14.45" customHeight="1" x14ac:dyDescent="0.3">
      <c r="B14" s="32"/>
      <c r="C14" s="33"/>
      <c r="D14" s="30" t="s">
        <v>27</v>
      </c>
      <c r="E14" s="33"/>
      <c r="F14" s="33"/>
      <c r="G14" s="33"/>
      <c r="H14" s="33"/>
      <c r="I14" s="30" t="s">
        <v>28</v>
      </c>
      <c r="J14" s="28" t="s">
        <v>3</v>
      </c>
      <c r="K14" s="36"/>
    </row>
    <row r="15" spans="1:70" s="1" customFormat="1" ht="18" customHeight="1" x14ac:dyDescent="0.3">
      <c r="B15" s="32"/>
      <c r="C15" s="33"/>
      <c r="D15" s="33"/>
      <c r="E15" s="28" t="s">
        <v>29</v>
      </c>
      <c r="F15" s="33"/>
      <c r="G15" s="33"/>
      <c r="H15" s="33"/>
      <c r="I15" s="30" t="s">
        <v>30</v>
      </c>
      <c r="J15" s="28" t="s">
        <v>3</v>
      </c>
      <c r="K15" s="36"/>
    </row>
    <row r="16" spans="1:70" s="1" customFormat="1" ht="6.95" customHeight="1" x14ac:dyDescent="0.3">
      <c r="B16" s="32"/>
      <c r="C16" s="33"/>
      <c r="D16" s="33"/>
      <c r="E16" s="33"/>
      <c r="F16" s="33"/>
      <c r="G16" s="33"/>
      <c r="H16" s="33"/>
      <c r="I16" s="33"/>
      <c r="J16" s="33"/>
      <c r="K16" s="36"/>
    </row>
    <row r="17" spans="2:11" s="1" customFormat="1" ht="14.45" customHeight="1" x14ac:dyDescent="0.3">
      <c r="B17" s="32"/>
      <c r="C17" s="33"/>
      <c r="D17" s="30" t="s">
        <v>31</v>
      </c>
      <c r="E17" s="33"/>
      <c r="F17" s="33"/>
      <c r="G17" s="33"/>
      <c r="H17" s="33"/>
      <c r="I17" s="30" t="s">
        <v>28</v>
      </c>
      <c r="J17" s="28" t="str">
        <f>IF('Rekapitulace stavby'!AN13="Vyplň údaj","",IF('Rekapitulace stavby'!AN13="","",'Rekapitulace stavby'!AN13))</f>
        <v/>
      </c>
      <c r="K17" s="36"/>
    </row>
    <row r="18" spans="2:11" s="1" customFormat="1" ht="18" customHeight="1" x14ac:dyDescent="0.3">
      <c r="B18" s="32"/>
      <c r="C18" s="33"/>
      <c r="D18" s="33"/>
      <c r="E18" s="28" t="str">
        <f>IF('Rekapitulace stavby'!E14="Vyplň údaj","",IF('Rekapitulace stavby'!E14="","",'Rekapitulace stavby'!E14))</f>
        <v xml:space="preserve"> </v>
      </c>
      <c r="F18" s="33"/>
      <c r="G18" s="33"/>
      <c r="H18" s="33"/>
      <c r="I18" s="30" t="s">
        <v>30</v>
      </c>
      <c r="J18" s="28" t="str">
        <f>IF('Rekapitulace stavby'!AN14="Vyplň údaj","",IF('Rekapitulace stavby'!AN14="","",'Rekapitulace stavby'!AN14))</f>
        <v/>
      </c>
      <c r="K18" s="36"/>
    </row>
    <row r="19" spans="2:11" s="1" customFormat="1" ht="6.95" customHeight="1" x14ac:dyDescent="0.3">
      <c r="B19" s="32"/>
      <c r="C19" s="33"/>
      <c r="D19" s="33"/>
      <c r="E19" s="33"/>
      <c r="F19" s="33"/>
      <c r="G19" s="33"/>
      <c r="H19" s="33"/>
      <c r="I19" s="33"/>
      <c r="J19" s="33"/>
      <c r="K19" s="36"/>
    </row>
    <row r="20" spans="2:11" s="1" customFormat="1" ht="14.45" customHeight="1" x14ac:dyDescent="0.3">
      <c r="B20" s="32"/>
      <c r="C20" s="33"/>
      <c r="D20" s="30" t="s">
        <v>33</v>
      </c>
      <c r="E20" s="33"/>
      <c r="F20" s="33"/>
      <c r="G20" s="33"/>
      <c r="H20" s="33"/>
      <c r="I20" s="30" t="s">
        <v>28</v>
      </c>
      <c r="J20" s="28" t="s">
        <v>3</v>
      </c>
      <c r="K20" s="36"/>
    </row>
    <row r="21" spans="2:11" s="1" customFormat="1" ht="18" customHeight="1" x14ac:dyDescent="0.3">
      <c r="B21" s="32"/>
      <c r="C21" s="33"/>
      <c r="D21" s="33"/>
      <c r="E21" s="28" t="s">
        <v>34</v>
      </c>
      <c r="F21" s="33"/>
      <c r="G21" s="33"/>
      <c r="H21" s="33"/>
      <c r="I21" s="30" t="s">
        <v>30</v>
      </c>
      <c r="J21" s="28" t="s">
        <v>3</v>
      </c>
      <c r="K21" s="36"/>
    </row>
    <row r="22" spans="2:11" s="1" customFormat="1" ht="6.95" customHeight="1" x14ac:dyDescent="0.3">
      <c r="B22" s="32"/>
      <c r="C22" s="33"/>
      <c r="D22" s="33"/>
      <c r="E22" s="33"/>
      <c r="F22" s="33"/>
      <c r="G22" s="33"/>
      <c r="H22" s="33"/>
      <c r="I22" s="33"/>
      <c r="J22" s="33"/>
      <c r="K22" s="36"/>
    </row>
    <row r="23" spans="2:11" s="1" customFormat="1" ht="14.45" customHeight="1" x14ac:dyDescent="0.3">
      <c r="B23" s="32"/>
      <c r="C23" s="33"/>
      <c r="D23" s="30" t="s">
        <v>36</v>
      </c>
      <c r="E23" s="33"/>
      <c r="F23" s="33"/>
      <c r="G23" s="33"/>
      <c r="H23" s="33"/>
      <c r="I23" s="33"/>
      <c r="J23" s="33"/>
      <c r="K23" s="36"/>
    </row>
    <row r="24" spans="2:11" s="6" customFormat="1" ht="22.5" customHeight="1" x14ac:dyDescent="0.3">
      <c r="B24" s="90"/>
      <c r="C24" s="91"/>
      <c r="D24" s="91"/>
      <c r="E24" s="325" t="s">
        <v>3</v>
      </c>
      <c r="F24" s="333"/>
      <c r="G24" s="333"/>
      <c r="H24" s="333"/>
      <c r="I24" s="91"/>
      <c r="J24" s="91"/>
      <c r="K24" s="92"/>
    </row>
    <row r="25" spans="2:11" s="1" customFormat="1" ht="6.95" customHeight="1" x14ac:dyDescent="0.3">
      <c r="B25" s="32"/>
      <c r="C25" s="33"/>
      <c r="D25" s="33"/>
      <c r="E25" s="33"/>
      <c r="F25" s="33"/>
      <c r="G25" s="33"/>
      <c r="H25" s="33"/>
      <c r="I25" s="33"/>
      <c r="J25" s="33"/>
      <c r="K25" s="36"/>
    </row>
    <row r="26" spans="2:11" s="1" customFormat="1" ht="6.95" customHeight="1" x14ac:dyDescent="0.3">
      <c r="B26" s="32"/>
      <c r="C26" s="33"/>
      <c r="D26" s="59"/>
      <c r="E26" s="59"/>
      <c r="F26" s="59"/>
      <c r="G26" s="59"/>
      <c r="H26" s="59"/>
      <c r="I26" s="59"/>
      <c r="J26" s="59"/>
      <c r="K26" s="93"/>
    </row>
    <row r="27" spans="2:11" s="1" customFormat="1" ht="25.35" customHeight="1" x14ac:dyDescent="0.3">
      <c r="B27" s="32"/>
      <c r="C27" s="33"/>
      <c r="D27" s="94" t="s">
        <v>38</v>
      </c>
      <c r="E27" s="33"/>
      <c r="F27" s="33"/>
      <c r="G27" s="33"/>
      <c r="H27" s="33"/>
      <c r="I27" s="33"/>
      <c r="J27" s="95">
        <f>ROUND(J92,2)</f>
        <v>0</v>
      </c>
      <c r="K27" s="36"/>
    </row>
    <row r="28" spans="2:11" s="1" customFormat="1" ht="6.95" customHeight="1" x14ac:dyDescent="0.3">
      <c r="B28" s="32"/>
      <c r="C28" s="33"/>
      <c r="D28" s="59"/>
      <c r="E28" s="59"/>
      <c r="F28" s="59"/>
      <c r="G28" s="59"/>
      <c r="H28" s="59"/>
      <c r="I28" s="59"/>
      <c r="J28" s="59"/>
      <c r="K28" s="93"/>
    </row>
    <row r="29" spans="2:11" s="1" customFormat="1" ht="14.45" customHeight="1" x14ac:dyDescent="0.3">
      <c r="B29" s="32"/>
      <c r="C29" s="33"/>
      <c r="D29" s="33"/>
      <c r="E29" s="33"/>
      <c r="F29" s="37" t="s">
        <v>40</v>
      </c>
      <c r="G29" s="33"/>
      <c r="H29" s="33"/>
      <c r="I29" s="37" t="s">
        <v>39</v>
      </c>
      <c r="J29" s="37" t="s">
        <v>41</v>
      </c>
      <c r="K29" s="36"/>
    </row>
    <row r="30" spans="2:11" s="1" customFormat="1" ht="14.45" customHeight="1" x14ac:dyDescent="0.3">
      <c r="B30" s="32"/>
      <c r="C30" s="33"/>
      <c r="D30" s="40" t="s">
        <v>42</v>
      </c>
      <c r="E30" s="40" t="s">
        <v>43</v>
      </c>
      <c r="F30" s="96">
        <f>ROUND(SUM(BE92:BE634), 2)</f>
        <v>0</v>
      </c>
      <c r="G30" s="33"/>
      <c r="H30" s="33"/>
      <c r="I30" s="97">
        <v>0.21</v>
      </c>
      <c r="J30" s="96">
        <f>ROUND(ROUND((SUM(BE92:BE634)), 2)*I30, 2)</f>
        <v>0</v>
      </c>
      <c r="K30" s="36"/>
    </row>
    <row r="31" spans="2:11" s="1" customFormat="1" ht="14.45" customHeight="1" x14ac:dyDescent="0.3">
      <c r="B31" s="32"/>
      <c r="C31" s="33"/>
      <c r="D31" s="33"/>
      <c r="E31" s="40" t="s">
        <v>44</v>
      </c>
      <c r="F31" s="96">
        <f>ROUND(SUM(BF92:BF634), 2)</f>
        <v>0</v>
      </c>
      <c r="G31" s="33"/>
      <c r="H31" s="33"/>
      <c r="I31" s="97">
        <v>0.15</v>
      </c>
      <c r="J31" s="96">
        <f>ROUND(ROUND((SUM(BF92:BF634)), 2)*I31, 2)</f>
        <v>0</v>
      </c>
      <c r="K31" s="36"/>
    </row>
    <row r="32" spans="2:11" s="1" customFormat="1" ht="14.45" hidden="1" customHeight="1" x14ac:dyDescent="0.3">
      <c r="B32" s="32"/>
      <c r="C32" s="33"/>
      <c r="D32" s="33"/>
      <c r="E32" s="40" t="s">
        <v>45</v>
      </c>
      <c r="F32" s="96">
        <f>ROUND(SUM(BG92:BG634), 2)</f>
        <v>0</v>
      </c>
      <c r="G32" s="33"/>
      <c r="H32" s="33"/>
      <c r="I32" s="97">
        <v>0.21</v>
      </c>
      <c r="J32" s="96">
        <v>0</v>
      </c>
      <c r="K32" s="36"/>
    </row>
    <row r="33" spans="2:11" s="1" customFormat="1" ht="14.45" hidden="1" customHeight="1" x14ac:dyDescent="0.3">
      <c r="B33" s="32"/>
      <c r="C33" s="33"/>
      <c r="D33" s="33"/>
      <c r="E33" s="40" t="s">
        <v>46</v>
      </c>
      <c r="F33" s="96">
        <f>ROUND(SUM(BH92:BH634), 2)</f>
        <v>0</v>
      </c>
      <c r="G33" s="33"/>
      <c r="H33" s="33"/>
      <c r="I33" s="97">
        <v>0.15</v>
      </c>
      <c r="J33" s="96">
        <v>0</v>
      </c>
      <c r="K33" s="36"/>
    </row>
    <row r="34" spans="2:11" s="1" customFormat="1" ht="14.45" hidden="1" customHeight="1" x14ac:dyDescent="0.3">
      <c r="B34" s="32"/>
      <c r="C34" s="33"/>
      <c r="D34" s="33"/>
      <c r="E34" s="40" t="s">
        <v>47</v>
      </c>
      <c r="F34" s="96">
        <f>ROUND(SUM(BI92:BI634), 2)</f>
        <v>0</v>
      </c>
      <c r="G34" s="33"/>
      <c r="H34" s="33"/>
      <c r="I34" s="97">
        <v>0</v>
      </c>
      <c r="J34" s="96">
        <v>0</v>
      </c>
      <c r="K34" s="36"/>
    </row>
    <row r="35" spans="2:11" s="1" customFormat="1" ht="6.95" customHeight="1" x14ac:dyDescent="0.3">
      <c r="B35" s="32"/>
      <c r="C35" s="33"/>
      <c r="D35" s="33"/>
      <c r="E35" s="33"/>
      <c r="F35" s="33"/>
      <c r="G35" s="33"/>
      <c r="H35" s="33"/>
      <c r="I35" s="33"/>
      <c r="J35" s="33"/>
      <c r="K35" s="36"/>
    </row>
    <row r="36" spans="2:11" s="1" customFormat="1" ht="25.35" customHeight="1" x14ac:dyDescent="0.3">
      <c r="B36" s="32"/>
      <c r="C36" s="98"/>
      <c r="D36" s="99" t="s">
        <v>48</v>
      </c>
      <c r="E36" s="62"/>
      <c r="F36" s="62"/>
      <c r="G36" s="100" t="s">
        <v>49</v>
      </c>
      <c r="H36" s="101" t="s">
        <v>50</v>
      </c>
      <c r="I36" s="62"/>
      <c r="J36" s="102">
        <f>SUM(J27:J34)</f>
        <v>0</v>
      </c>
      <c r="K36" s="103"/>
    </row>
    <row r="37" spans="2:11" s="1" customFormat="1" ht="14.45" customHeight="1" x14ac:dyDescent="0.3">
      <c r="B37" s="47"/>
      <c r="C37" s="48"/>
      <c r="D37" s="48"/>
      <c r="E37" s="48"/>
      <c r="F37" s="48"/>
      <c r="G37" s="48"/>
      <c r="H37" s="48"/>
      <c r="I37" s="48"/>
      <c r="J37" s="48"/>
      <c r="K37" s="49"/>
    </row>
    <row r="41" spans="2:11" s="1" customFormat="1" ht="6.95" customHeight="1" x14ac:dyDescent="0.3">
      <c r="B41" s="50"/>
      <c r="C41" s="51"/>
      <c r="D41" s="51"/>
      <c r="E41" s="51"/>
      <c r="F41" s="51"/>
      <c r="G41" s="51"/>
      <c r="H41" s="51"/>
      <c r="I41" s="51"/>
      <c r="J41" s="51"/>
      <c r="K41" s="104"/>
    </row>
    <row r="42" spans="2:11" s="1" customFormat="1" ht="36.950000000000003" customHeight="1" x14ac:dyDescent="0.3">
      <c r="B42" s="32"/>
      <c r="C42" s="24" t="s">
        <v>87</v>
      </c>
      <c r="D42" s="33"/>
      <c r="E42" s="33"/>
      <c r="F42" s="33"/>
      <c r="G42" s="33"/>
      <c r="H42" s="33"/>
      <c r="I42" s="33"/>
      <c r="J42" s="33"/>
      <c r="K42" s="36"/>
    </row>
    <row r="43" spans="2:11" s="1" customFormat="1" ht="6.95" customHeight="1" x14ac:dyDescent="0.3">
      <c r="B43" s="32"/>
      <c r="C43" s="33"/>
      <c r="D43" s="33"/>
      <c r="E43" s="33"/>
      <c r="F43" s="33"/>
      <c r="G43" s="33"/>
      <c r="H43" s="33"/>
      <c r="I43" s="33"/>
      <c r="J43" s="33"/>
      <c r="K43" s="36"/>
    </row>
    <row r="44" spans="2:11" s="1" customFormat="1" ht="14.45" customHeight="1" x14ac:dyDescent="0.3">
      <c r="B44" s="32"/>
      <c r="C44" s="30" t="s">
        <v>15</v>
      </c>
      <c r="D44" s="33"/>
      <c r="E44" s="33"/>
      <c r="F44" s="33"/>
      <c r="G44" s="33"/>
      <c r="H44" s="33"/>
      <c r="I44" s="33"/>
      <c r="J44" s="33"/>
      <c r="K44" s="36"/>
    </row>
    <row r="45" spans="2:11" s="1" customFormat="1" ht="22.5" customHeight="1" x14ac:dyDescent="0.3">
      <c r="B45" s="32"/>
      <c r="C45" s="33"/>
      <c r="D45" s="33"/>
      <c r="E45" s="331" t="str">
        <f>E7</f>
        <v>Zateplení obvodového pláště bytového domu U Nemocnice 543 a 544, Mimoň</v>
      </c>
      <c r="F45" s="309"/>
      <c r="G45" s="309"/>
      <c r="H45" s="309"/>
      <c r="I45" s="33"/>
      <c r="J45" s="33"/>
      <c r="K45" s="36"/>
    </row>
    <row r="46" spans="2:11" s="1" customFormat="1" ht="14.45" customHeight="1" x14ac:dyDescent="0.3">
      <c r="B46" s="32"/>
      <c r="C46" s="30" t="s">
        <v>85</v>
      </c>
      <c r="D46" s="33"/>
      <c r="E46" s="33"/>
      <c r="F46" s="33"/>
      <c r="G46" s="33"/>
      <c r="H46" s="33"/>
      <c r="I46" s="33"/>
      <c r="J46" s="33"/>
      <c r="K46" s="36"/>
    </row>
    <row r="47" spans="2:11" s="1" customFormat="1" ht="23.25" customHeight="1" x14ac:dyDescent="0.3">
      <c r="B47" s="32"/>
      <c r="C47" s="33"/>
      <c r="D47" s="33"/>
      <c r="E47" s="332" t="str">
        <f>E9</f>
        <v>17_42_0100 - Stavební část</v>
      </c>
      <c r="F47" s="309"/>
      <c r="G47" s="309"/>
      <c r="H47" s="309"/>
      <c r="I47" s="33"/>
      <c r="J47" s="33"/>
      <c r="K47" s="36"/>
    </row>
    <row r="48" spans="2:11" s="1" customFormat="1" ht="6.95" customHeight="1" x14ac:dyDescent="0.3">
      <c r="B48" s="32"/>
      <c r="C48" s="33"/>
      <c r="D48" s="33"/>
      <c r="E48" s="33"/>
      <c r="F48" s="33"/>
      <c r="G48" s="33"/>
      <c r="H48" s="33"/>
      <c r="I48" s="33"/>
      <c r="J48" s="33"/>
      <c r="K48" s="36"/>
    </row>
    <row r="49" spans="2:47" s="1" customFormat="1" ht="18" customHeight="1" x14ac:dyDescent="0.3">
      <c r="B49" s="32"/>
      <c r="C49" s="30" t="s">
        <v>21</v>
      </c>
      <c r="D49" s="33"/>
      <c r="E49" s="33"/>
      <c r="F49" s="28" t="str">
        <f>F12</f>
        <v>Mimoň</v>
      </c>
      <c r="G49" s="33"/>
      <c r="H49" s="33"/>
      <c r="I49" s="30" t="s">
        <v>23</v>
      </c>
      <c r="J49" s="89" t="str">
        <f>IF(J12="","",J12)</f>
        <v>09.05.2017</v>
      </c>
      <c r="K49" s="36"/>
    </row>
    <row r="50" spans="2:47" s="1" customFormat="1" ht="6.95" customHeight="1" x14ac:dyDescent="0.3">
      <c r="B50" s="32"/>
      <c r="C50" s="33"/>
      <c r="D50" s="33"/>
      <c r="E50" s="33"/>
      <c r="F50" s="33"/>
      <c r="G50" s="33"/>
      <c r="H50" s="33"/>
      <c r="I50" s="33"/>
      <c r="J50" s="33"/>
      <c r="K50" s="36"/>
    </row>
    <row r="51" spans="2:47" s="1" customFormat="1" ht="15" x14ac:dyDescent="0.3">
      <c r="B51" s="32"/>
      <c r="C51" s="30" t="s">
        <v>27</v>
      </c>
      <c r="D51" s="33"/>
      <c r="E51" s="33"/>
      <c r="F51" s="28" t="str">
        <f>E15</f>
        <v>OÚ Mimoň</v>
      </c>
      <c r="G51" s="33"/>
      <c r="H51" s="33"/>
      <c r="I51" s="30" t="s">
        <v>33</v>
      </c>
      <c r="J51" s="28" t="str">
        <f>E21</f>
        <v>Jiří Schneider</v>
      </c>
      <c r="K51" s="36"/>
    </row>
    <row r="52" spans="2:47" s="1" customFormat="1" ht="14.45" customHeight="1" x14ac:dyDescent="0.3">
      <c r="B52" s="32"/>
      <c r="C52" s="30" t="s">
        <v>31</v>
      </c>
      <c r="D52" s="33"/>
      <c r="E52" s="33"/>
      <c r="F52" s="28" t="str">
        <f>IF(E18="","",E18)</f>
        <v xml:space="preserve"> </v>
      </c>
      <c r="G52" s="33"/>
      <c r="H52" s="33"/>
      <c r="I52" s="33"/>
      <c r="J52" s="33"/>
      <c r="K52" s="36"/>
    </row>
    <row r="53" spans="2:47" s="1" customFormat="1" ht="10.35" customHeight="1" x14ac:dyDescent="0.3">
      <c r="B53" s="32"/>
      <c r="C53" s="33"/>
      <c r="D53" s="33"/>
      <c r="E53" s="33"/>
      <c r="F53" s="33"/>
      <c r="G53" s="33"/>
      <c r="H53" s="33"/>
      <c r="I53" s="33"/>
      <c r="J53" s="33"/>
      <c r="K53" s="36"/>
    </row>
    <row r="54" spans="2:47" s="1" customFormat="1" ht="29.25" customHeight="1" x14ac:dyDescent="0.3">
      <c r="B54" s="32"/>
      <c r="C54" s="105" t="s">
        <v>88</v>
      </c>
      <c r="D54" s="98"/>
      <c r="E54" s="98"/>
      <c r="F54" s="98"/>
      <c r="G54" s="98"/>
      <c r="H54" s="98"/>
      <c r="I54" s="98"/>
      <c r="J54" s="106" t="s">
        <v>89</v>
      </c>
      <c r="K54" s="107"/>
    </row>
    <row r="55" spans="2:47" s="1" customFormat="1" ht="10.35" customHeight="1" x14ac:dyDescent="0.3">
      <c r="B55" s="32"/>
      <c r="C55" s="33"/>
      <c r="D55" s="33"/>
      <c r="E55" s="33"/>
      <c r="F55" s="33"/>
      <c r="G55" s="33"/>
      <c r="H55" s="33"/>
      <c r="I55" s="33"/>
      <c r="J55" s="33"/>
      <c r="K55" s="36"/>
    </row>
    <row r="56" spans="2:47" s="1" customFormat="1" ht="29.25" customHeight="1" x14ac:dyDescent="0.3">
      <c r="B56" s="32"/>
      <c r="C56" s="108" t="s">
        <v>90</v>
      </c>
      <c r="D56" s="33"/>
      <c r="E56" s="33"/>
      <c r="F56" s="33"/>
      <c r="G56" s="33"/>
      <c r="H56" s="33"/>
      <c r="I56" s="33"/>
      <c r="J56" s="95">
        <f>J92</f>
        <v>0</v>
      </c>
      <c r="K56" s="36"/>
      <c r="AU56" s="18" t="s">
        <v>91</v>
      </c>
    </row>
    <row r="57" spans="2:47" s="7" customFormat="1" ht="24.95" customHeight="1" x14ac:dyDescent="0.3">
      <c r="B57" s="109"/>
      <c r="C57" s="110"/>
      <c r="D57" s="111" t="s">
        <v>92</v>
      </c>
      <c r="E57" s="112"/>
      <c r="F57" s="112"/>
      <c r="G57" s="112"/>
      <c r="H57" s="112"/>
      <c r="I57" s="112"/>
      <c r="J57" s="113">
        <f>J93</f>
        <v>0</v>
      </c>
      <c r="K57" s="114"/>
    </row>
    <row r="58" spans="2:47" s="8" customFormat="1" ht="19.899999999999999" customHeight="1" x14ac:dyDescent="0.3">
      <c r="B58" s="115"/>
      <c r="C58" s="116"/>
      <c r="D58" s="117" t="s">
        <v>93</v>
      </c>
      <c r="E58" s="118"/>
      <c r="F58" s="118"/>
      <c r="G58" s="118"/>
      <c r="H58" s="118"/>
      <c r="I58" s="118"/>
      <c r="J58" s="119">
        <f>J94</f>
        <v>0</v>
      </c>
      <c r="K58" s="120"/>
    </row>
    <row r="59" spans="2:47" s="8" customFormat="1" ht="19.899999999999999" customHeight="1" x14ac:dyDescent="0.3">
      <c r="B59" s="115"/>
      <c r="C59" s="116"/>
      <c r="D59" s="117" t="s">
        <v>94</v>
      </c>
      <c r="E59" s="118"/>
      <c r="F59" s="118"/>
      <c r="G59" s="118"/>
      <c r="H59" s="118"/>
      <c r="I59" s="118"/>
      <c r="J59" s="119">
        <f>J106</f>
        <v>0</v>
      </c>
      <c r="K59" s="120"/>
    </row>
    <row r="60" spans="2:47" s="8" customFormat="1" ht="19.899999999999999" customHeight="1" x14ac:dyDescent="0.3">
      <c r="B60" s="115"/>
      <c r="C60" s="116"/>
      <c r="D60" s="117" t="s">
        <v>95</v>
      </c>
      <c r="E60" s="118"/>
      <c r="F60" s="118"/>
      <c r="G60" s="118"/>
      <c r="H60" s="118"/>
      <c r="I60" s="118"/>
      <c r="J60" s="119">
        <f>J450</f>
        <v>0</v>
      </c>
      <c r="K60" s="120"/>
    </row>
    <row r="61" spans="2:47" s="8" customFormat="1" ht="19.899999999999999" customHeight="1" x14ac:dyDescent="0.3">
      <c r="B61" s="115"/>
      <c r="C61" s="116"/>
      <c r="D61" s="117" t="s">
        <v>96</v>
      </c>
      <c r="E61" s="118"/>
      <c r="F61" s="118"/>
      <c r="G61" s="118"/>
      <c r="H61" s="118"/>
      <c r="I61" s="118"/>
      <c r="J61" s="119">
        <f>J492</f>
        <v>0</v>
      </c>
      <c r="K61" s="120"/>
    </row>
    <row r="62" spans="2:47" s="8" customFormat="1" ht="19.899999999999999" customHeight="1" x14ac:dyDescent="0.3">
      <c r="B62" s="115"/>
      <c r="C62" s="116"/>
      <c r="D62" s="117" t="s">
        <v>97</v>
      </c>
      <c r="E62" s="118"/>
      <c r="F62" s="118"/>
      <c r="G62" s="118"/>
      <c r="H62" s="118"/>
      <c r="I62" s="118"/>
      <c r="J62" s="119">
        <f>J498</f>
        <v>0</v>
      </c>
      <c r="K62" s="120"/>
    </row>
    <row r="63" spans="2:47" s="7" customFormat="1" ht="24.95" customHeight="1" x14ac:dyDescent="0.3">
      <c r="B63" s="109"/>
      <c r="C63" s="110"/>
      <c r="D63" s="111" t="s">
        <v>98</v>
      </c>
      <c r="E63" s="112"/>
      <c r="F63" s="112"/>
      <c r="G63" s="112"/>
      <c r="H63" s="112"/>
      <c r="I63" s="112"/>
      <c r="J63" s="113">
        <f>J500</f>
        <v>0</v>
      </c>
      <c r="K63" s="114"/>
    </row>
    <row r="64" spans="2:47" s="8" customFormat="1" ht="19.899999999999999" customHeight="1" x14ac:dyDescent="0.3">
      <c r="B64" s="115"/>
      <c r="C64" s="116"/>
      <c r="D64" s="117" t="s">
        <v>99</v>
      </c>
      <c r="E64" s="118"/>
      <c r="F64" s="118"/>
      <c r="G64" s="118"/>
      <c r="H64" s="118"/>
      <c r="I64" s="118"/>
      <c r="J64" s="119">
        <f>J501</f>
        <v>0</v>
      </c>
      <c r="K64" s="120"/>
    </row>
    <row r="65" spans="2:12" s="8" customFormat="1" ht="19.899999999999999" customHeight="1" x14ac:dyDescent="0.3">
      <c r="B65" s="115"/>
      <c r="C65" s="116"/>
      <c r="D65" s="117" t="s">
        <v>100</v>
      </c>
      <c r="E65" s="118"/>
      <c r="F65" s="118"/>
      <c r="G65" s="118"/>
      <c r="H65" s="118"/>
      <c r="I65" s="118"/>
      <c r="J65" s="119">
        <f>J517</f>
        <v>0</v>
      </c>
      <c r="K65" s="120"/>
    </row>
    <row r="66" spans="2:12" s="8" customFormat="1" ht="19.899999999999999" customHeight="1" x14ac:dyDescent="0.3">
      <c r="B66" s="115"/>
      <c r="C66" s="116"/>
      <c r="D66" s="117" t="s">
        <v>101</v>
      </c>
      <c r="E66" s="118"/>
      <c r="F66" s="118"/>
      <c r="G66" s="118"/>
      <c r="H66" s="118"/>
      <c r="I66" s="118"/>
      <c r="J66" s="119">
        <f>J527</f>
        <v>0</v>
      </c>
      <c r="K66" s="120"/>
    </row>
    <row r="67" spans="2:12" s="8" customFormat="1" ht="19.899999999999999" customHeight="1" x14ac:dyDescent="0.3">
      <c r="B67" s="115"/>
      <c r="C67" s="116"/>
      <c r="D67" s="117" t="s">
        <v>102</v>
      </c>
      <c r="E67" s="118"/>
      <c r="F67" s="118"/>
      <c r="G67" s="118"/>
      <c r="H67" s="118"/>
      <c r="I67" s="118"/>
      <c r="J67" s="119">
        <f>J549</f>
        <v>0</v>
      </c>
      <c r="K67" s="120"/>
    </row>
    <row r="68" spans="2:12" s="8" customFormat="1" ht="19.899999999999999" customHeight="1" x14ac:dyDescent="0.3">
      <c r="B68" s="115"/>
      <c r="C68" s="116"/>
      <c r="D68" s="117" t="s">
        <v>103</v>
      </c>
      <c r="E68" s="118"/>
      <c r="F68" s="118"/>
      <c r="G68" s="118"/>
      <c r="H68" s="118"/>
      <c r="I68" s="118"/>
      <c r="J68" s="119">
        <f>J556</f>
        <v>0</v>
      </c>
      <c r="K68" s="120"/>
    </row>
    <row r="69" spans="2:12" s="8" customFormat="1" ht="19.899999999999999" customHeight="1" x14ac:dyDescent="0.3">
      <c r="B69" s="115"/>
      <c r="C69" s="116"/>
      <c r="D69" s="117" t="s">
        <v>104</v>
      </c>
      <c r="E69" s="118"/>
      <c r="F69" s="118"/>
      <c r="G69" s="118"/>
      <c r="H69" s="118"/>
      <c r="I69" s="118"/>
      <c r="J69" s="119">
        <f>J586</f>
        <v>0</v>
      </c>
      <c r="K69" s="120"/>
    </row>
    <row r="70" spans="2:12" s="8" customFormat="1" ht="19.899999999999999" customHeight="1" x14ac:dyDescent="0.3">
      <c r="B70" s="115"/>
      <c r="C70" s="116"/>
      <c r="D70" s="117" t="s">
        <v>105</v>
      </c>
      <c r="E70" s="118"/>
      <c r="F70" s="118"/>
      <c r="G70" s="118"/>
      <c r="H70" s="118"/>
      <c r="I70" s="118"/>
      <c r="J70" s="119">
        <f>J599</f>
        <v>0</v>
      </c>
      <c r="K70" s="120"/>
    </row>
    <row r="71" spans="2:12" s="8" customFormat="1" ht="19.899999999999999" customHeight="1" x14ac:dyDescent="0.3">
      <c r="B71" s="115"/>
      <c r="C71" s="116"/>
      <c r="D71" s="117" t="s">
        <v>106</v>
      </c>
      <c r="E71" s="118"/>
      <c r="F71" s="118"/>
      <c r="G71" s="118"/>
      <c r="H71" s="118"/>
      <c r="I71" s="118"/>
      <c r="J71" s="119">
        <f>J606</f>
        <v>0</v>
      </c>
      <c r="K71" s="120"/>
    </row>
    <row r="72" spans="2:12" s="7" customFormat="1" ht="24.95" customHeight="1" x14ac:dyDescent="0.3">
      <c r="B72" s="109"/>
      <c r="C72" s="110"/>
      <c r="D72" s="111" t="s">
        <v>107</v>
      </c>
      <c r="E72" s="112"/>
      <c r="F72" s="112"/>
      <c r="G72" s="112"/>
      <c r="H72" s="112"/>
      <c r="I72" s="112"/>
      <c r="J72" s="113">
        <f>J627</f>
        <v>0</v>
      </c>
      <c r="K72" s="114"/>
    </row>
    <row r="73" spans="2:12" s="1" customFormat="1" ht="21.75" customHeight="1" x14ac:dyDescent="0.3">
      <c r="B73" s="32"/>
      <c r="C73" s="33"/>
      <c r="D73" s="33"/>
      <c r="E73" s="33"/>
      <c r="F73" s="33"/>
      <c r="G73" s="33"/>
      <c r="H73" s="33"/>
      <c r="I73" s="33"/>
      <c r="J73" s="33"/>
      <c r="K73" s="36"/>
    </row>
    <row r="74" spans="2:12" s="1" customFormat="1" ht="6.95" customHeight="1" x14ac:dyDescent="0.3">
      <c r="B74" s="47"/>
      <c r="C74" s="48"/>
      <c r="D74" s="48"/>
      <c r="E74" s="48"/>
      <c r="F74" s="48"/>
      <c r="G74" s="48"/>
      <c r="H74" s="48"/>
      <c r="I74" s="48"/>
      <c r="J74" s="48"/>
      <c r="K74" s="49"/>
    </row>
    <row r="78" spans="2:12" s="1" customFormat="1" ht="6.95" customHeight="1" x14ac:dyDescent="0.3">
      <c r="B78" s="50"/>
      <c r="C78" s="51"/>
      <c r="D78" s="51"/>
      <c r="E78" s="51"/>
      <c r="F78" s="51"/>
      <c r="G78" s="51"/>
      <c r="H78" s="51"/>
      <c r="I78" s="51"/>
      <c r="J78" s="51"/>
      <c r="K78" s="51"/>
      <c r="L78" s="32"/>
    </row>
    <row r="79" spans="2:12" s="1" customFormat="1" ht="36.950000000000003" customHeight="1" x14ac:dyDescent="0.3">
      <c r="B79" s="32"/>
      <c r="C79" s="52" t="s">
        <v>108</v>
      </c>
      <c r="L79" s="32"/>
    </row>
    <row r="80" spans="2:12" s="1" customFormat="1" ht="6.95" customHeight="1" x14ac:dyDescent="0.3">
      <c r="B80" s="32"/>
      <c r="L80" s="32"/>
    </row>
    <row r="81" spans="2:65" s="1" customFormat="1" ht="14.45" customHeight="1" x14ac:dyDescent="0.3">
      <c r="B81" s="32"/>
      <c r="C81" s="54" t="s">
        <v>15</v>
      </c>
      <c r="L81" s="32"/>
    </row>
    <row r="82" spans="2:65" s="1" customFormat="1" ht="22.5" customHeight="1" x14ac:dyDescent="0.3">
      <c r="B82" s="32"/>
      <c r="E82" s="329" t="str">
        <f>E7</f>
        <v>Zateplení obvodového pláště bytového domu U Nemocnice 543 a 544, Mimoň</v>
      </c>
      <c r="F82" s="304"/>
      <c r="G82" s="304"/>
      <c r="H82" s="304"/>
      <c r="L82" s="32"/>
    </row>
    <row r="83" spans="2:65" s="1" customFormat="1" ht="14.45" customHeight="1" x14ac:dyDescent="0.3">
      <c r="B83" s="32"/>
      <c r="C83" s="54" t="s">
        <v>85</v>
      </c>
      <c r="L83" s="32"/>
    </row>
    <row r="84" spans="2:65" s="1" customFormat="1" ht="23.25" customHeight="1" x14ac:dyDescent="0.3">
      <c r="B84" s="32"/>
      <c r="E84" s="301" t="str">
        <f>E9</f>
        <v>17_42_0100 - Stavební část</v>
      </c>
      <c r="F84" s="304"/>
      <c r="G84" s="304"/>
      <c r="H84" s="304"/>
      <c r="L84" s="32"/>
    </row>
    <row r="85" spans="2:65" s="1" customFormat="1" ht="6.95" customHeight="1" x14ac:dyDescent="0.3">
      <c r="B85" s="32"/>
      <c r="L85" s="32"/>
    </row>
    <row r="86" spans="2:65" s="1" customFormat="1" ht="18" customHeight="1" x14ac:dyDescent="0.3">
      <c r="B86" s="32"/>
      <c r="C86" s="54" t="s">
        <v>21</v>
      </c>
      <c r="F86" s="121" t="str">
        <f>F12</f>
        <v>Mimoň</v>
      </c>
      <c r="I86" s="54" t="s">
        <v>23</v>
      </c>
      <c r="J86" s="58" t="str">
        <f>IF(J12="","",J12)</f>
        <v>09.05.2017</v>
      </c>
      <c r="L86" s="32"/>
    </row>
    <row r="87" spans="2:65" s="1" customFormat="1" ht="6.95" customHeight="1" x14ac:dyDescent="0.3">
      <c r="B87" s="32"/>
      <c r="L87" s="32"/>
    </row>
    <row r="88" spans="2:65" s="1" customFormat="1" ht="15" x14ac:dyDescent="0.3">
      <c r="B88" s="32"/>
      <c r="C88" s="54" t="s">
        <v>27</v>
      </c>
      <c r="F88" s="121" t="str">
        <f>E15</f>
        <v>OÚ Mimoň</v>
      </c>
      <c r="I88" s="54" t="s">
        <v>33</v>
      </c>
      <c r="J88" s="121" t="str">
        <f>E21</f>
        <v>Jiří Schneider</v>
      </c>
      <c r="L88" s="32"/>
    </row>
    <row r="89" spans="2:65" s="1" customFormat="1" ht="14.45" customHeight="1" x14ac:dyDescent="0.3">
      <c r="B89" s="32"/>
      <c r="C89" s="54" t="s">
        <v>31</v>
      </c>
      <c r="F89" s="121" t="str">
        <f>IF(E18="","",E18)</f>
        <v xml:space="preserve"> </v>
      </c>
      <c r="L89" s="32"/>
    </row>
    <row r="90" spans="2:65" s="1" customFormat="1" ht="10.35" customHeight="1" x14ac:dyDescent="0.3">
      <c r="B90" s="32"/>
      <c r="L90" s="32"/>
    </row>
    <row r="91" spans="2:65" s="9" customFormat="1" ht="29.25" customHeight="1" x14ac:dyDescent="0.3">
      <c r="B91" s="122"/>
      <c r="C91" s="123" t="s">
        <v>109</v>
      </c>
      <c r="D91" s="124" t="s">
        <v>57</v>
      </c>
      <c r="E91" s="124" t="s">
        <v>53</v>
      </c>
      <c r="F91" s="124" t="s">
        <v>110</v>
      </c>
      <c r="G91" s="124" t="s">
        <v>111</v>
      </c>
      <c r="H91" s="124" t="s">
        <v>112</v>
      </c>
      <c r="I91" s="125" t="s">
        <v>113</v>
      </c>
      <c r="J91" s="124" t="s">
        <v>89</v>
      </c>
      <c r="K91" s="126" t="s">
        <v>114</v>
      </c>
      <c r="L91" s="122"/>
      <c r="M91" s="64" t="s">
        <v>115</v>
      </c>
      <c r="N91" s="65" t="s">
        <v>42</v>
      </c>
      <c r="O91" s="65" t="s">
        <v>116</v>
      </c>
      <c r="P91" s="65" t="s">
        <v>117</v>
      </c>
      <c r="Q91" s="65" t="s">
        <v>118</v>
      </c>
      <c r="R91" s="65" t="s">
        <v>119</v>
      </c>
      <c r="S91" s="65" t="s">
        <v>120</v>
      </c>
      <c r="T91" s="66" t="s">
        <v>121</v>
      </c>
    </row>
    <row r="92" spans="2:65" s="1" customFormat="1" ht="29.25" customHeight="1" x14ac:dyDescent="0.35">
      <c r="B92" s="32"/>
      <c r="C92" s="68" t="s">
        <v>90</v>
      </c>
      <c r="J92" s="127">
        <f>BK92</f>
        <v>0</v>
      </c>
      <c r="L92" s="32"/>
      <c r="M92" s="67"/>
      <c r="N92" s="59"/>
      <c r="O92" s="59"/>
      <c r="P92" s="128">
        <f>P93+P500+P627</f>
        <v>3940.7471059999984</v>
      </c>
      <c r="Q92" s="59"/>
      <c r="R92" s="128">
        <f>R93+R500+R627</f>
        <v>58.122163349999987</v>
      </c>
      <c r="S92" s="59"/>
      <c r="T92" s="129">
        <f>T93+T500+T627</f>
        <v>25.991494600000003</v>
      </c>
      <c r="AT92" s="18" t="s">
        <v>71</v>
      </c>
      <c r="AU92" s="18" t="s">
        <v>91</v>
      </c>
      <c r="BK92" s="130">
        <f>BK93+BK500+BK627</f>
        <v>0</v>
      </c>
    </row>
    <row r="93" spans="2:65" s="10" customFormat="1" ht="37.35" customHeight="1" x14ac:dyDescent="0.35">
      <c r="B93" s="131"/>
      <c r="D93" s="132" t="s">
        <v>71</v>
      </c>
      <c r="E93" s="133" t="s">
        <v>122</v>
      </c>
      <c r="F93" s="133" t="s">
        <v>123</v>
      </c>
      <c r="J93" s="134">
        <f>BK93</f>
        <v>0</v>
      </c>
      <c r="L93" s="131"/>
      <c r="M93" s="135"/>
      <c r="N93" s="136"/>
      <c r="O93" s="136"/>
      <c r="P93" s="137">
        <f>P94+P106+P450+P492+P498</f>
        <v>3598.1798939999985</v>
      </c>
      <c r="Q93" s="136"/>
      <c r="R93" s="137">
        <f>R94+R106+R450+R492+R498</f>
        <v>54.980724909999985</v>
      </c>
      <c r="S93" s="136"/>
      <c r="T93" s="138">
        <f>T94+T106+T450+T492+T498</f>
        <v>14.874140000000002</v>
      </c>
      <c r="AR93" s="132" t="s">
        <v>20</v>
      </c>
      <c r="AT93" s="139" t="s">
        <v>71</v>
      </c>
      <c r="AU93" s="139" t="s">
        <v>72</v>
      </c>
      <c r="AY93" s="132" t="s">
        <v>124</v>
      </c>
      <c r="BK93" s="140">
        <f>BK94+BK106+BK450+BK492+BK498</f>
        <v>0</v>
      </c>
    </row>
    <row r="94" spans="2:65" s="10" customFormat="1" ht="19.899999999999999" customHeight="1" x14ac:dyDescent="0.3">
      <c r="B94" s="131"/>
      <c r="D94" s="141" t="s">
        <v>71</v>
      </c>
      <c r="E94" s="142" t="s">
        <v>125</v>
      </c>
      <c r="F94" s="142" t="s">
        <v>126</v>
      </c>
      <c r="J94" s="143">
        <f>BK94</f>
        <v>0</v>
      </c>
      <c r="L94" s="131"/>
      <c r="M94" s="135"/>
      <c r="N94" s="136"/>
      <c r="O94" s="136"/>
      <c r="P94" s="137">
        <f>SUM(P95:P105)</f>
        <v>8.5221460000000011</v>
      </c>
      <c r="Q94" s="136"/>
      <c r="R94" s="137">
        <f>SUM(R95:R105)</f>
        <v>2.1755698999999997</v>
      </c>
      <c r="S94" s="136"/>
      <c r="T94" s="138">
        <f>SUM(T95:T105)</f>
        <v>0</v>
      </c>
      <c r="AR94" s="132" t="s">
        <v>20</v>
      </c>
      <c r="AT94" s="139" t="s">
        <v>71</v>
      </c>
      <c r="AU94" s="139" t="s">
        <v>20</v>
      </c>
      <c r="AY94" s="132" t="s">
        <v>124</v>
      </c>
      <c r="BK94" s="140">
        <f>SUM(BK95:BK105)</f>
        <v>0</v>
      </c>
    </row>
    <row r="95" spans="2:65" s="1" customFormat="1" ht="31.5" customHeight="1" x14ac:dyDescent="0.3">
      <c r="B95" s="144"/>
      <c r="C95" s="145" t="s">
        <v>20</v>
      </c>
      <c r="D95" s="145" t="s">
        <v>127</v>
      </c>
      <c r="E95" s="146" t="s">
        <v>128</v>
      </c>
      <c r="F95" s="147" t="s">
        <v>129</v>
      </c>
      <c r="G95" s="148" t="s">
        <v>130</v>
      </c>
      <c r="H95" s="149">
        <v>0.56299999999999994</v>
      </c>
      <c r="I95" s="150"/>
      <c r="J95" s="150">
        <f>ROUND(I95*H95,2)</f>
        <v>0</v>
      </c>
      <c r="K95" s="147" t="s">
        <v>131</v>
      </c>
      <c r="L95" s="32"/>
      <c r="M95" s="151" t="s">
        <v>3</v>
      </c>
      <c r="N95" s="152" t="s">
        <v>44</v>
      </c>
      <c r="O95" s="153">
        <v>3.8420000000000001</v>
      </c>
      <c r="P95" s="153">
        <f>O95*H95</f>
        <v>2.163046</v>
      </c>
      <c r="Q95" s="153">
        <v>1.8774999999999999</v>
      </c>
      <c r="R95" s="153">
        <f>Q95*H95</f>
        <v>1.0570324999999998</v>
      </c>
      <c r="S95" s="153">
        <v>0</v>
      </c>
      <c r="T95" s="154">
        <f>S95*H95</f>
        <v>0</v>
      </c>
      <c r="AR95" s="18" t="s">
        <v>132</v>
      </c>
      <c r="AT95" s="18" t="s">
        <v>127</v>
      </c>
      <c r="AU95" s="18" t="s">
        <v>133</v>
      </c>
      <c r="AY95" s="18" t="s">
        <v>124</v>
      </c>
      <c r="BE95" s="155">
        <f>IF(N95="základní",J95,0)</f>
        <v>0</v>
      </c>
      <c r="BF95" s="155">
        <f>IF(N95="snížená",J95,0)</f>
        <v>0</v>
      </c>
      <c r="BG95" s="155">
        <f>IF(N95="zákl. přenesená",J95,0)</f>
        <v>0</v>
      </c>
      <c r="BH95" s="155">
        <f>IF(N95="sníž. přenesená",J95,0)</f>
        <v>0</v>
      </c>
      <c r="BI95" s="155">
        <f>IF(N95="nulová",J95,0)</f>
        <v>0</v>
      </c>
      <c r="BJ95" s="18" t="s">
        <v>133</v>
      </c>
      <c r="BK95" s="155">
        <f>ROUND(I95*H95,2)</f>
        <v>0</v>
      </c>
      <c r="BL95" s="18" t="s">
        <v>132</v>
      </c>
      <c r="BM95" s="18" t="s">
        <v>134</v>
      </c>
    </row>
    <row r="96" spans="2:65" s="11" customFormat="1" x14ac:dyDescent="0.3">
      <c r="B96" s="156"/>
      <c r="D96" s="157" t="s">
        <v>135</v>
      </c>
      <c r="E96" s="158" t="s">
        <v>3</v>
      </c>
      <c r="F96" s="159" t="s">
        <v>136</v>
      </c>
      <c r="H96" s="160">
        <v>0.56299999999999994</v>
      </c>
      <c r="L96" s="156"/>
      <c r="M96" s="161"/>
      <c r="N96" s="162"/>
      <c r="O96" s="162"/>
      <c r="P96" s="162"/>
      <c r="Q96" s="162"/>
      <c r="R96" s="162"/>
      <c r="S96" s="162"/>
      <c r="T96" s="163"/>
      <c r="AT96" s="164" t="s">
        <v>135</v>
      </c>
      <c r="AU96" s="164" t="s">
        <v>133</v>
      </c>
      <c r="AV96" s="11" t="s">
        <v>133</v>
      </c>
      <c r="AW96" s="11" t="s">
        <v>35</v>
      </c>
      <c r="AX96" s="11" t="s">
        <v>20</v>
      </c>
      <c r="AY96" s="164" t="s">
        <v>124</v>
      </c>
    </row>
    <row r="97" spans="2:65" s="1" customFormat="1" ht="31.5" customHeight="1" x14ac:dyDescent="0.3">
      <c r="B97" s="144"/>
      <c r="C97" s="145" t="s">
        <v>133</v>
      </c>
      <c r="D97" s="145" t="s">
        <v>127</v>
      </c>
      <c r="E97" s="146" t="s">
        <v>137</v>
      </c>
      <c r="F97" s="147" t="s">
        <v>138</v>
      </c>
      <c r="G97" s="148" t="s">
        <v>139</v>
      </c>
      <c r="H97" s="149">
        <v>2.46</v>
      </c>
      <c r="I97" s="150"/>
      <c r="J97" s="150">
        <f>ROUND(I97*H97,2)</f>
        <v>0</v>
      </c>
      <c r="K97" s="147" t="s">
        <v>131</v>
      </c>
      <c r="L97" s="32"/>
      <c r="M97" s="151" t="s">
        <v>3</v>
      </c>
      <c r="N97" s="152" t="s">
        <v>44</v>
      </c>
      <c r="O97" s="153">
        <v>0.91500000000000004</v>
      </c>
      <c r="P97" s="153">
        <f>O97*H97</f>
        <v>2.2509000000000001</v>
      </c>
      <c r="Q97" s="153">
        <v>0.29232999999999998</v>
      </c>
      <c r="R97" s="153">
        <f>Q97*H97</f>
        <v>0.71913179999999999</v>
      </c>
      <c r="S97" s="153">
        <v>0</v>
      </c>
      <c r="T97" s="154">
        <f>S97*H97</f>
        <v>0</v>
      </c>
      <c r="AR97" s="18" t="s">
        <v>132</v>
      </c>
      <c r="AT97" s="18" t="s">
        <v>127</v>
      </c>
      <c r="AU97" s="18" t="s">
        <v>133</v>
      </c>
      <c r="AY97" s="18" t="s">
        <v>124</v>
      </c>
      <c r="BE97" s="155">
        <f>IF(N97="základní",J97,0)</f>
        <v>0</v>
      </c>
      <c r="BF97" s="155">
        <f>IF(N97="snížená",J97,0)</f>
        <v>0</v>
      </c>
      <c r="BG97" s="155">
        <f>IF(N97="zákl. přenesená",J97,0)</f>
        <v>0</v>
      </c>
      <c r="BH97" s="155">
        <f>IF(N97="sníž. přenesená",J97,0)</f>
        <v>0</v>
      </c>
      <c r="BI97" s="155">
        <f>IF(N97="nulová",J97,0)</f>
        <v>0</v>
      </c>
      <c r="BJ97" s="18" t="s">
        <v>133</v>
      </c>
      <c r="BK97" s="155">
        <f>ROUND(I97*H97,2)</f>
        <v>0</v>
      </c>
      <c r="BL97" s="18" t="s">
        <v>132</v>
      </c>
      <c r="BM97" s="18" t="s">
        <v>140</v>
      </c>
    </row>
    <row r="98" spans="2:65" s="12" customFormat="1" x14ac:dyDescent="0.3">
      <c r="B98" s="165"/>
      <c r="D98" s="166" t="s">
        <v>135</v>
      </c>
      <c r="E98" s="167" t="s">
        <v>3</v>
      </c>
      <c r="F98" s="168" t="s">
        <v>141</v>
      </c>
      <c r="H98" s="169" t="s">
        <v>3</v>
      </c>
      <c r="L98" s="165"/>
      <c r="M98" s="170"/>
      <c r="N98" s="171"/>
      <c r="O98" s="171"/>
      <c r="P98" s="171"/>
      <c r="Q98" s="171"/>
      <c r="R98" s="171"/>
      <c r="S98" s="171"/>
      <c r="T98" s="172"/>
      <c r="AT98" s="169" t="s">
        <v>135</v>
      </c>
      <c r="AU98" s="169" t="s">
        <v>133</v>
      </c>
      <c r="AV98" s="12" t="s">
        <v>20</v>
      </c>
      <c r="AW98" s="12" t="s">
        <v>35</v>
      </c>
      <c r="AX98" s="12" t="s">
        <v>72</v>
      </c>
      <c r="AY98" s="169" t="s">
        <v>124</v>
      </c>
    </row>
    <row r="99" spans="2:65" s="11" customFormat="1" x14ac:dyDescent="0.3">
      <c r="B99" s="156"/>
      <c r="D99" s="157" t="s">
        <v>135</v>
      </c>
      <c r="E99" s="158" t="s">
        <v>3</v>
      </c>
      <c r="F99" s="159" t="s">
        <v>142</v>
      </c>
      <c r="H99" s="160">
        <v>2.46</v>
      </c>
      <c r="L99" s="156"/>
      <c r="M99" s="161"/>
      <c r="N99" s="162"/>
      <c r="O99" s="162"/>
      <c r="P99" s="162"/>
      <c r="Q99" s="162"/>
      <c r="R99" s="162"/>
      <c r="S99" s="162"/>
      <c r="T99" s="163"/>
      <c r="AT99" s="164" t="s">
        <v>135</v>
      </c>
      <c r="AU99" s="164" t="s">
        <v>133</v>
      </c>
      <c r="AV99" s="11" t="s">
        <v>133</v>
      </c>
      <c r="AW99" s="11" t="s">
        <v>35</v>
      </c>
      <c r="AX99" s="11" t="s">
        <v>20</v>
      </c>
      <c r="AY99" s="164" t="s">
        <v>124</v>
      </c>
    </row>
    <row r="100" spans="2:65" s="1" customFormat="1" ht="44.25" customHeight="1" x14ac:dyDescent="0.3">
      <c r="B100" s="144"/>
      <c r="C100" s="145" t="s">
        <v>125</v>
      </c>
      <c r="D100" s="145" t="s">
        <v>127</v>
      </c>
      <c r="E100" s="146" t="s">
        <v>143</v>
      </c>
      <c r="F100" s="147" t="s">
        <v>144</v>
      </c>
      <c r="G100" s="148" t="s">
        <v>139</v>
      </c>
      <c r="H100" s="149">
        <v>2.46</v>
      </c>
      <c r="I100" s="150"/>
      <c r="J100" s="150">
        <f>ROUND(I100*H100,2)</f>
        <v>0</v>
      </c>
      <c r="K100" s="147" t="s">
        <v>131</v>
      </c>
      <c r="L100" s="32"/>
      <c r="M100" s="151" t="s">
        <v>3</v>
      </c>
      <c r="N100" s="152" t="s">
        <v>44</v>
      </c>
      <c r="O100" s="153">
        <v>8.5000000000000006E-2</v>
      </c>
      <c r="P100" s="153">
        <f>O100*H100</f>
        <v>0.20910000000000001</v>
      </c>
      <c r="Q100" s="153">
        <v>4.6510000000000003E-2</v>
      </c>
      <c r="R100" s="153">
        <f>Q100*H100</f>
        <v>0.11441460000000001</v>
      </c>
      <c r="S100" s="153">
        <v>0</v>
      </c>
      <c r="T100" s="154">
        <f>S100*H100</f>
        <v>0</v>
      </c>
      <c r="AR100" s="18" t="s">
        <v>132</v>
      </c>
      <c r="AT100" s="18" t="s">
        <v>127</v>
      </c>
      <c r="AU100" s="18" t="s">
        <v>133</v>
      </c>
      <c r="AY100" s="18" t="s">
        <v>124</v>
      </c>
      <c r="BE100" s="155">
        <f>IF(N100="základní",J100,0)</f>
        <v>0</v>
      </c>
      <c r="BF100" s="155">
        <f>IF(N100="snížená",J100,0)</f>
        <v>0</v>
      </c>
      <c r="BG100" s="155">
        <f>IF(N100="zákl. přenesená",J100,0)</f>
        <v>0</v>
      </c>
      <c r="BH100" s="155">
        <f>IF(N100="sníž. přenesená",J100,0)</f>
        <v>0</v>
      </c>
      <c r="BI100" s="155">
        <f>IF(N100="nulová",J100,0)</f>
        <v>0</v>
      </c>
      <c r="BJ100" s="18" t="s">
        <v>133</v>
      </c>
      <c r="BK100" s="155">
        <f>ROUND(I100*H100,2)</f>
        <v>0</v>
      </c>
      <c r="BL100" s="18" t="s">
        <v>132</v>
      </c>
      <c r="BM100" s="18" t="s">
        <v>145</v>
      </c>
    </row>
    <row r="101" spans="2:65" s="12" customFormat="1" x14ac:dyDescent="0.3">
      <c r="B101" s="165"/>
      <c r="D101" s="166" t="s">
        <v>135</v>
      </c>
      <c r="E101" s="167" t="s">
        <v>3</v>
      </c>
      <c r="F101" s="168" t="s">
        <v>141</v>
      </c>
      <c r="H101" s="169" t="s">
        <v>3</v>
      </c>
      <c r="L101" s="165"/>
      <c r="M101" s="170"/>
      <c r="N101" s="171"/>
      <c r="O101" s="171"/>
      <c r="P101" s="171"/>
      <c r="Q101" s="171"/>
      <c r="R101" s="171"/>
      <c r="S101" s="171"/>
      <c r="T101" s="172"/>
      <c r="AT101" s="169" t="s">
        <v>135</v>
      </c>
      <c r="AU101" s="169" t="s">
        <v>133</v>
      </c>
      <c r="AV101" s="12" t="s">
        <v>20</v>
      </c>
      <c r="AW101" s="12" t="s">
        <v>35</v>
      </c>
      <c r="AX101" s="12" t="s">
        <v>72</v>
      </c>
      <c r="AY101" s="169" t="s">
        <v>124</v>
      </c>
    </row>
    <row r="102" spans="2:65" s="11" customFormat="1" x14ac:dyDescent="0.3">
      <c r="B102" s="156"/>
      <c r="D102" s="157" t="s">
        <v>135</v>
      </c>
      <c r="E102" s="158" t="s">
        <v>3</v>
      </c>
      <c r="F102" s="159" t="s">
        <v>142</v>
      </c>
      <c r="H102" s="160">
        <v>2.46</v>
      </c>
      <c r="L102" s="156"/>
      <c r="M102" s="161"/>
      <c r="N102" s="162"/>
      <c r="O102" s="162"/>
      <c r="P102" s="162"/>
      <c r="Q102" s="162"/>
      <c r="R102" s="162"/>
      <c r="S102" s="162"/>
      <c r="T102" s="163"/>
      <c r="AT102" s="164" t="s">
        <v>135</v>
      </c>
      <c r="AU102" s="164" t="s">
        <v>133</v>
      </c>
      <c r="AV102" s="11" t="s">
        <v>133</v>
      </c>
      <c r="AW102" s="11" t="s">
        <v>35</v>
      </c>
      <c r="AX102" s="11" t="s">
        <v>20</v>
      </c>
      <c r="AY102" s="164" t="s">
        <v>124</v>
      </c>
    </row>
    <row r="103" spans="2:65" s="1" customFormat="1" ht="31.5" customHeight="1" x14ac:dyDescent="0.3">
      <c r="B103" s="144"/>
      <c r="C103" s="145" t="s">
        <v>132</v>
      </c>
      <c r="D103" s="145" t="s">
        <v>127</v>
      </c>
      <c r="E103" s="146" t="s">
        <v>146</v>
      </c>
      <c r="F103" s="147" t="s">
        <v>147</v>
      </c>
      <c r="G103" s="148" t="s">
        <v>148</v>
      </c>
      <c r="H103" s="149">
        <v>6.15</v>
      </c>
      <c r="I103" s="150"/>
      <c r="J103" s="150">
        <f>ROUND(I103*H103,2)</f>
        <v>0</v>
      </c>
      <c r="K103" s="147" t="s">
        <v>131</v>
      </c>
      <c r="L103" s="32"/>
      <c r="M103" s="151" t="s">
        <v>3</v>
      </c>
      <c r="N103" s="152" t="s">
        <v>44</v>
      </c>
      <c r="O103" s="153">
        <v>0.63400000000000001</v>
      </c>
      <c r="P103" s="153">
        <f>O103*H103</f>
        <v>3.8991000000000002</v>
      </c>
      <c r="Q103" s="153">
        <v>4.6339999999999999E-2</v>
      </c>
      <c r="R103" s="153">
        <f>Q103*H103</f>
        <v>0.28499099999999999</v>
      </c>
      <c r="S103" s="153">
        <v>0</v>
      </c>
      <c r="T103" s="154">
        <f>S103*H103</f>
        <v>0</v>
      </c>
      <c r="AR103" s="18" t="s">
        <v>132</v>
      </c>
      <c r="AT103" s="18" t="s">
        <v>127</v>
      </c>
      <c r="AU103" s="18" t="s">
        <v>133</v>
      </c>
      <c r="AY103" s="18" t="s">
        <v>124</v>
      </c>
      <c r="BE103" s="155">
        <f>IF(N103="základní",J103,0)</f>
        <v>0</v>
      </c>
      <c r="BF103" s="155">
        <f>IF(N103="snížená",J103,0)</f>
        <v>0</v>
      </c>
      <c r="BG103" s="155">
        <f>IF(N103="zákl. přenesená",J103,0)</f>
        <v>0</v>
      </c>
      <c r="BH103" s="155">
        <f>IF(N103="sníž. přenesená",J103,0)</f>
        <v>0</v>
      </c>
      <c r="BI103" s="155">
        <f>IF(N103="nulová",J103,0)</f>
        <v>0</v>
      </c>
      <c r="BJ103" s="18" t="s">
        <v>133</v>
      </c>
      <c r="BK103" s="155">
        <f>ROUND(I103*H103,2)</f>
        <v>0</v>
      </c>
      <c r="BL103" s="18" t="s">
        <v>132</v>
      </c>
      <c r="BM103" s="18" t="s">
        <v>149</v>
      </c>
    </row>
    <row r="104" spans="2:65" s="12" customFormat="1" x14ac:dyDescent="0.3">
      <c r="B104" s="165"/>
      <c r="D104" s="166" t="s">
        <v>135</v>
      </c>
      <c r="E104" s="167" t="s">
        <v>3</v>
      </c>
      <c r="F104" s="168" t="s">
        <v>141</v>
      </c>
      <c r="H104" s="169" t="s">
        <v>3</v>
      </c>
      <c r="L104" s="165"/>
      <c r="M104" s="170"/>
      <c r="N104" s="171"/>
      <c r="O104" s="171"/>
      <c r="P104" s="171"/>
      <c r="Q104" s="171"/>
      <c r="R104" s="171"/>
      <c r="S104" s="171"/>
      <c r="T104" s="172"/>
      <c r="AT104" s="169" t="s">
        <v>135</v>
      </c>
      <c r="AU104" s="169" t="s">
        <v>133</v>
      </c>
      <c r="AV104" s="12" t="s">
        <v>20</v>
      </c>
      <c r="AW104" s="12" t="s">
        <v>35</v>
      </c>
      <c r="AX104" s="12" t="s">
        <v>72</v>
      </c>
      <c r="AY104" s="169" t="s">
        <v>124</v>
      </c>
    </row>
    <row r="105" spans="2:65" s="11" customFormat="1" x14ac:dyDescent="0.3">
      <c r="B105" s="156"/>
      <c r="D105" s="166" t="s">
        <v>135</v>
      </c>
      <c r="E105" s="164" t="s">
        <v>3</v>
      </c>
      <c r="F105" s="173" t="s">
        <v>150</v>
      </c>
      <c r="H105" s="174">
        <v>6.15</v>
      </c>
      <c r="L105" s="156"/>
      <c r="M105" s="161"/>
      <c r="N105" s="162"/>
      <c r="O105" s="162"/>
      <c r="P105" s="162"/>
      <c r="Q105" s="162"/>
      <c r="R105" s="162"/>
      <c r="S105" s="162"/>
      <c r="T105" s="163"/>
      <c r="AT105" s="164" t="s">
        <v>135</v>
      </c>
      <c r="AU105" s="164" t="s">
        <v>133</v>
      </c>
      <c r="AV105" s="11" t="s">
        <v>133</v>
      </c>
      <c r="AW105" s="11" t="s">
        <v>35</v>
      </c>
      <c r="AX105" s="11" t="s">
        <v>20</v>
      </c>
      <c r="AY105" s="164" t="s">
        <v>124</v>
      </c>
    </row>
    <row r="106" spans="2:65" s="10" customFormat="1" ht="29.85" customHeight="1" x14ac:dyDescent="0.3">
      <c r="B106" s="131"/>
      <c r="D106" s="141" t="s">
        <v>71</v>
      </c>
      <c r="E106" s="142" t="s">
        <v>151</v>
      </c>
      <c r="F106" s="142" t="s">
        <v>152</v>
      </c>
      <c r="J106" s="143">
        <f>BK106</f>
        <v>0</v>
      </c>
      <c r="L106" s="131"/>
      <c r="M106" s="135"/>
      <c r="N106" s="136"/>
      <c r="O106" s="136"/>
      <c r="P106" s="137">
        <f>SUM(P107:P449)</f>
        <v>2966.8006449999989</v>
      </c>
      <c r="Q106" s="136"/>
      <c r="R106" s="137">
        <f>SUM(R107:R449)</f>
        <v>52.794495409999989</v>
      </c>
      <c r="S106" s="136"/>
      <c r="T106" s="138">
        <f>SUM(T107:T449)</f>
        <v>0</v>
      </c>
      <c r="AR106" s="132" t="s">
        <v>20</v>
      </c>
      <c r="AT106" s="139" t="s">
        <v>71</v>
      </c>
      <c r="AU106" s="139" t="s">
        <v>20</v>
      </c>
      <c r="AY106" s="132" t="s">
        <v>124</v>
      </c>
      <c r="BK106" s="140">
        <f>SUM(BK107:BK449)</f>
        <v>0</v>
      </c>
    </row>
    <row r="107" spans="2:65" s="1" customFormat="1" ht="31.5" customHeight="1" x14ac:dyDescent="0.3">
      <c r="B107" s="144"/>
      <c r="C107" s="145" t="s">
        <v>153</v>
      </c>
      <c r="D107" s="145" t="s">
        <v>127</v>
      </c>
      <c r="E107" s="146" t="s">
        <v>154</v>
      </c>
      <c r="F107" s="147" t="s">
        <v>155</v>
      </c>
      <c r="G107" s="148" t="s">
        <v>139</v>
      </c>
      <c r="H107" s="149">
        <v>216.49</v>
      </c>
      <c r="I107" s="150"/>
      <c r="J107" s="150">
        <f>ROUND(I107*H107,2)</f>
        <v>0</v>
      </c>
      <c r="K107" s="147" t="s">
        <v>131</v>
      </c>
      <c r="L107" s="32"/>
      <c r="M107" s="151" t="s">
        <v>3</v>
      </c>
      <c r="N107" s="152" t="s">
        <v>44</v>
      </c>
      <c r="O107" s="153">
        <v>0.35799999999999998</v>
      </c>
      <c r="P107" s="153">
        <f>O107*H107</f>
        <v>77.503420000000006</v>
      </c>
      <c r="Q107" s="153">
        <v>3.0000000000000001E-3</v>
      </c>
      <c r="R107" s="153">
        <f>Q107*H107</f>
        <v>0.64946999999999999</v>
      </c>
      <c r="S107" s="153">
        <v>0</v>
      </c>
      <c r="T107" s="154">
        <f>S107*H107</f>
        <v>0</v>
      </c>
      <c r="AR107" s="18" t="s">
        <v>132</v>
      </c>
      <c r="AT107" s="18" t="s">
        <v>127</v>
      </c>
      <c r="AU107" s="18" t="s">
        <v>133</v>
      </c>
      <c r="AY107" s="18" t="s">
        <v>124</v>
      </c>
      <c r="BE107" s="155">
        <f>IF(N107="základní",J107,0)</f>
        <v>0</v>
      </c>
      <c r="BF107" s="155">
        <f>IF(N107="snížená",J107,0)</f>
        <v>0</v>
      </c>
      <c r="BG107" s="155">
        <f>IF(N107="zákl. přenesená",J107,0)</f>
        <v>0</v>
      </c>
      <c r="BH107" s="155">
        <f>IF(N107="sníž. přenesená",J107,0)</f>
        <v>0</v>
      </c>
      <c r="BI107" s="155">
        <f>IF(N107="nulová",J107,0)</f>
        <v>0</v>
      </c>
      <c r="BJ107" s="18" t="s">
        <v>133</v>
      </c>
      <c r="BK107" s="155">
        <f>ROUND(I107*H107,2)</f>
        <v>0</v>
      </c>
      <c r="BL107" s="18" t="s">
        <v>132</v>
      </c>
      <c r="BM107" s="18" t="s">
        <v>156</v>
      </c>
    </row>
    <row r="108" spans="2:65" s="12" customFormat="1" x14ac:dyDescent="0.3">
      <c r="B108" s="165"/>
      <c r="D108" s="166" t="s">
        <v>135</v>
      </c>
      <c r="E108" s="167" t="s">
        <v>3</v>
      </c>
      <c r="F108" s="168" t="s">
        <v>157</v>
      </c>
      <c r="H108" s="169" t="s">
        <v>3</v>
      </c>
      <c r="L108" s="165"/>
      <c r="M108" s="170"/>
      <c r="N108" s="171"/>
      <c r="O108" s="171"/>
      <c r="P108" s="171"/>
      <c r="Q108" s="171"/>
      <c r="R108" s="171"/>
      <c r="S108" s="171"/>
      <c r="T108" s="172"/>
      <c r="AT108" s="169" t="s">
        <v>135</v>
      </c>
      <c r="AU108" s="169" t="s">
        <v>133</v>
      </c>
      <c r="AV108" s="12" t="s">
        <v>20</v>
      </c>
      <c r="AW108" s="12" t="s">
        <v>35</v>
      </c>
      <c r="AX108" s="12" t="s">
        <v>72</v>
      </c>
      <c r="AY108" s="169" t="s">
        <v>124</v>
      </c>
    </row>
    <row r="109" spans="2:65" s="11" customFormat="1" x14ac:dyDescent="0.3">
      <c r="B109" s="156"/>
      <c r="D109" s="166" t="s">
        <v>135</v>
      </c>
      <c r="E109" s="164" t="s">
        <v>3</v>
      </c>
      <c r="F109" s="173" t="s">
        <v>158</v>
      </c>
      <c r="H109" s="174">
        <v>172.26</v>
      </c>
      <c r="L109" s="156"/>
      <c r="M109" s="161"/>
      <c r="N109" s="162"/>
      <c r="O109" s="162"/>
      <c r="P109" s="162"/>
      <c r="Q109" s="162"/>
      <c r="R109" s="162"/>
      <c r="S109" s="162"/>
      <c r="T109" s="163"/>
      <c r="AT109" s="164" t="s">
        <v>135</v>
      </c>
      <c r="AU109" s="164" t="s">
        <v>133</v>
      </c>
      <c r="AV109" s="11" t="s">
        <v>133</v>
      </c>
      <c r="AW109" s="11" t="s">
        <v>35</v>
      </c>
      <c r="AX109" s="11" t="s">
        <v>72</v>
      </c>
      <c r="AY109" s="164" t="s">
        <v>124</v>
      </c>
    </row>
    <row r="110" spans="2:65" s="11" customFormat="1" x14ac:dyDescent="0.3">
      <c r="B110" s="156"/>
      <c r="D110" s="166" t="s">
        <v>135</v>
      </c>
      <c r="E110" s="164" t="s">
        <v>3</v>
      </c>
      <c r="F110" s="173" t="s">
        <v>159</v>
      </c>
      <c r="H110" s="174">
        <v>44.23</v>
      </c>
      <c r="L110" s="156"/>
      <c r="M110" s="161"/>
      <c r="N110" s="162"/>
      <c r="O110" s="162"/>
      <c r="P110" s="162"/>
      <c r="Q110" s="162"/>
      <c r="R110" s="162"/>
      <c r="S110" s="162"/>
      <c r="T110" s="163"/>
      <c r="AT110" s="164" t="s">
        <v>135</v>
      </c>
      <c r="AU110" s="164" t="s">
        <v>133</v>
      </c>
      <c r="AV110" s="11" t="s">
        <v>133</v>
      </c>
      <c r="AW110" s="11" t="s">
        <v>35</v>
      </c>
      <c r="AX110" s="11" t="s">
        <v>72</v>
      </c>
      <c r="AY110" s="164" t="s">
        <v>124</v>
      </c>
    </row>
    <row r="111" spans="2:65" s="13" customFormat="1" x14ac:dyDescent="0.3">
      <c r="B111" s="175"/>
      <c r="D111" s="157" t="s">
        <v>135</v>
      </c>
      <c r="E111" s="176" t="s">
        <v>3</v>
      </c>
      <c r="F111" s="177" t="s">
        <v>160</v>
      </c>
      <c r="H111" s="178">
        <v>216.49</v>
      </c>
      <c r="L111" s="175"/>
      <c r="M111" s="179"/>
      <c r="N111" s="180"/>
      <c r="O111" s="180"/>
      <c r="P111" s="180"/>
      <c r="Q111" s="180"/>
      <c r="R111" s="180"/>
      <c r="S111" s="180"/>
      <c r="T111" s="181"/>
      <c r="AT111" s="182" t="s">
        <v>135</v>
      </c>
      <c r="AU111" s="182" t="s">
        <v>133</v>
      </c>
      <c r="AV111" s="13" t="s">
        <v>125</v>
      </c>
      <c r="AW111" s="13" t="s">
        <v>35</v>
      </c>
      <c r="AX111" s="13" t="s">
        <v>20</v>
      </c>
      <c r="AY111" s="182" t="s">
        <v>124</v>
      </c>
    </row>
    <row r="112" spans="2:65" s="1" customFormat="1" ht="22.5" customHeight="1" x14ac:dyDescent="0.3">
      <c r="B112" s="144"/>
      <c r="C112" s="145" t="s">
        <v>151</v>
      </c>
      <c r="D112" s="145" t="s">
        <v>127</v>
      </c>
      <c r="E112" s="146" t="s">
        <v>161</v>
      </c>
      <c r="F112" s="147" t="s">
        <v>162</v>
      </c>
      <c r="G112" s="148" t="s">
        <v>139</v>
      </c>
      <c r="H112" s="149">
        <v>4.1909999999999998</v>
      </c>
      <c r="I112" s="150"/>
      <c r="J112" s="150">
        <f>ROUND(I112*H112,2)</f>
        <v>0</v>
      </c>
      <c r="K112" s="147" t="s">
        <v>131</v>
      </c>
      <c r="L112" s="32"/>
      <c r="M112" s="151" t="s">
        <v>3</v>
      </c>
      <c r="N112" s="152" t="s">
        <v>44</v>
      </c>
      <c r="O112" s="153">
        <v>0.27200000000000002</v>
      </c>
      <c r="P112" s="153">
        <f>O112*H112</f>
        <v>1.1399520000000001</v>
      </c>
      <c r="Q112" s="153">
        <v>3.0000000000000001E-3</v>
      </c>
      <c r="R112" s="153">
        <f>Q112*H112</f>
        <v>1.2572999999999999E-2</v>
      </c>
      <c r="S112" s="153">
        <v>0</v>
      </c>
      <c r="T112" s="154">
        <f>S112*H112</f>
        <v>0</v>
      </c>
      <c r="AR112" s="18" t="s">
        <v>132</v>
      </c>
      <c r="AT112" s="18" t="s">
        <v>127</v>
      </c>
      <c r="AU112" s="18" t="s">
        <v>133</v>
      </c>
      <c r="AY112" s="18" t="s">
        <v>124</v>
      </c>
      <c r="BE112" s="155">
        <f>IF(N112="základní",J112,0)</f>
        <v>0</v>
      </c>
      <c r="BF112" s="155">
        <f>IF(N112="snížená",J112,0)</f>
        <v>0</v>
      </c>
      <c r="BG112" s="155">
        <f>IF(N112="zákl. přenesená",J112,0)</f>
        <v>0</v>
      </c>
      <c r="BH112" s="155">
        <f>IF(N112="sníž. přenesená",J112,0)</f>
        <v>0</v>
      </c>
      <c r="BI112" s="155">
        <f>IF(N112="nulová",J112,0)</f>
        <v>0</v>
      </c>
      <c r="BJ112" s="18" t="s">
        <v>133</v>
      </c>
      <c r="BK112" s="155">
        <f>ROUND(I112*H112,2)</f>
        <v>0</v>
      </c>
      <c r="BL112" s="18" t="s">
        <v>132</v>
      </c>
      <c r="BM112" s="18" t="s">
        <v>163</v>
      </c>
    </row>
    <row r="113" spans="2:65" s="11" customFormat="1" x14ac:dyDescent="0.3">
      <c r="B113" s="156"/>
      <c r="D113" s="157" t="s">
        <v>135</v>
      </c>
      <c r="E113" s="158" t="s">
        <v>3</v>
      </c>
      <c r="F113" s="159" t="s">
        <v>164</v>
      </c>
      <c r="H113" s="160">
        <v>4.1909999999999998</v>
      </c>
      <c r="L113" s="156"/>
      <c r="M113" s="161"/>
      <c r="N113" s="162"/>
      <c r="O113" s="162"/>
      <c r="P113" s="162"/>
      <c r="Q113" s="162"/>
      <c r="R113" s="162"/>
      <c r="S113" s="162"/>
      <c r="T113" s="163"/>
      <c r="AT113" s="164" t="s">
        <v>135</v>
      </c>
      <c r="AU113" s="164" t="s">
        <v>133</v>
      </c>
      <c r="AV113" s="11" t="s">
        <v>133</v>
      </c>
      <c r="AW113" s="11" t="s">
        <v>35</v>
      </c>
      <c r="AX113" s="11" t="s">
        <v>20</v>
      </c>
      <c r="AY113" s="164" t="s">
        <v>124</v>
      </c>
    </row>
    <row r="114" spans="2:65" s="1" customFormat="1" ht="31.5" customHeight="1" x14ac:dyDescent="0.3">
      <c r="B114" s="144"/>
      <c r="C114" s="145" t="s">
        <v>165</v>
      </c>
      <c r="D114" s="145" t="s">
        <v>127</v>
      </c>
      <c r="E114" s="146" t="s">
        <v>166</v>
      </c>
      <c r="F114" s="147" t="s">
        <v>167</v>
      </c>
      <c r="G114" s="148" t="s">
        <v>139</v>
      </c>
      <c r="H114" s="149">
        <v>1.5</v>
      </c>
      <c r="I114" s="150"/>
      <c r="J114" s="150">
        <f>ROUND(I114*H114,2)</f>
        <v>0</v>
      </c>
      <c r="K114" s="147" t="s">
        <v>131</v>
      </c>
      <c r="L114" s="32"/>
      <c r="M114" s="151" t="s">
        <v>3</v>
      </c>
      <c r="N114" s="152" t="s">
        <v>44</v>
      </c>
      <c r="O114" s="153">
        <v>0.47</v>
      </c>
      <c r="P114" s="153">
        <f>O114*H114</f>
        <v>0.70499999999999996</v>
      </c>
      <c r="Q114" s="153">
        <v>1.8380000000000001E-2</v>
      </c>
      <c r="R114" s="153">
        <f>Q114*H114</f>
        <v>2.7570000000000001E-2</v>
      </c>
      <c r="S114" s="153">
        <v>0</v>
      </c>
      <c r="T114" s="154">
        <f>S114*H114</f>
        <v>0</v>
      </c>
      <c r="AR114" s="18" t="s">
        <v>132</v>
      </c>
      <c r="AT114" s="18" t="s">
        <v>127</v>
      </c>
      <c r="AU114" s="18" t="s">
        <v>133</v>
      </c>
      <c r="AY114" s="18" t="s">
        <v>124</v>
      </c>
      <c r="BE114" s="155">
        <f>IF(N114="základní",J114,0)</f>
        <v>0</v>
      </c>
      <c r="BF114" s="155">
        <f>IF(N114="snížená",J114,0)</f>
        <v>0</v>
      </c>
      <c r="BG114" s="155">
        <f>IF(N114="zákl. přenesená",J114,0)</f>
        <v>0</v>
      </c>
      <c r="BH114" s="155">
        <f>IF(N114="sníž. přenesená",J114,0)</f>
        <v>0</v>
      </c>
      <c r="BI114" s="155">
        <f>IF(N114="nulová",J114,0)</f>
        <v>0</v>
      </c>
      <c r="BJ114" s="18" t="s">
        <v>133</v>
      </c>
      <c r="BK114" s="155">
        <f>ROUND(I114*H114,2)</f>
        <v>0</v>
      </c>
      <c r="BL114" s="18" t="s">
        <v>132</v>
      </c>
      <c r="BM114" s="18" t="s">
        <v>168</v>
      </c>
    </row>
    <row r="115" spans="2:65" s="11" customFormat="1" x14ac:dyDescent="0.3">
      <c r="B115" s="156"/>
      <c r="D115" s="166" t="s">
        <v>135</v>
      </c>
      <c r="E115" s="164" t="s">
        <v>3</v>
      </c>
      <c r="F115" s="173" t="s">
        <v>169</v>
      </c>
      <c r="H115" s="174">
        <v>1.5</v>
      </c>
      <c r="L115" s="156"/>
      <c r="M115" s="161"/>
      <c r="N115" s="162"/>
      <c r="O115" s="162"/>
      <c r="P115" s="162"/>
      <c r="Q115" s="162"/>
      <c r="R115" s="162"/>
      <c r="S115" s="162"/>
      <c r="T115" s="163"/>
      <c r="AT115" s="164" t="s">
        <v>135</v>
      </c>
      <c r="AU115" s="164" t="s">
        <v>133</v>
      </c>
      <c r="AV115" s="11" t="s">
        <v>133</v>
      </c>
      <c r="AW115" s="11" t="s">
        <v>35</v>
      </c>
      <c r="AX115" s="11" t="s">
        <v>72</v>
      </c>
      <c r="AY115" s="164" t="s">
        <v>124</v>
      </c>
    </row>
    <row r="116" spans="2:65" s="13" customFormat="1" x14ac:dyDescent="0.3">
      <c r="B116" s="175"/>
      <c r="D116" s="157" t="s">
        <v>135</v>
      </c>
      <c r="E116" s="176" t="s">
        <v>3</v>
      </c>
      <c r="F116" s="177" t="s">
        <v>160</v>
      </c>
      <c r="H116" s="178">
        <v>1.5</v>
      </c>
      <c r="L116" s="175"/>
      <c r="M116" s="179"/>
      <c r="N116" s="180"/>
      <c r="O116" s="180"/>
      <c r="P116" s="180"/>
      <c r="Q116" s="180"/>
      <c r="R116" s="180"/>
      <c r="S116" s="180"/>
      <c r="T116" s="181"/>
      <c r="AT116" s="182" t="s">
        <v>135</v>
      </c>
      <c r="AU116" s="182" t="s">
        <v>133</v>
      </c>
      <c r="AV116" s="13" t="s">
        <v>125</v>
      </c>
      <c r="AW116" s="13" t="s">
        <v>35</v>
      </c>
      <c r="AX116" s="13" t="s">
        <v>20</v>
      </c>
      <c r="AY116" s="182" t="s">
        <v>124</v>
      </c>
    </row>
    <row r="117" spans="2:65" s="1" customFormat="1" ht="31.5" customHeight="1" x14ac:dyDescent="0.3">
      <c r="B117" s="144"/>
      <c r="C117" s="145" t="s">
        <v>170</v>
      </c>
      <c r="D117" s="145" t="s">
        <v>127</v>
      </c>
      <c r="E117" s="146" t="s">
        <v>171</v>
      </c>
      <c r="F117" s="147" t="s">
        <v>172</v>
      </c>
      <c r="G117" s="148" t="s">
        <v>139</v>
      </c>
      <c r="H117" s="149">
        <v>3</v>
      </c>
      <c r="I117" s="150"/>
      <c r="J117" s="150">
        <f>ROUND(I117*H117,2)</f>
        <v>0</v>
      </c>
      <c r="K117" s="147" t="s">
        <v>131</v>
      </c>
      <c r="L117" s="32"/>
      <c r="M117" s="151" t="s">
        <v>3</v>
      </c>
      <c r="N117" s="152" t="s">
        <v>44</v>
      </c>
      <c r="O117" s="153">
        <v>0.09</v>
      </c>
      <c r="P117" s="153">
        <f>O117*H117</f>
        <v>0.27</v>
      </c>
      <c r="Q117" s="153">
        <v>7.9000000000000008E-3</v>
      </c>
      <c r="R117" s="153">
        <f>Q117*H117</f>
        <v>2.3700000000000002E-2</v>
      </c>
      <c r="S117" s="153">
        <v>0</v>
      </c>
      <c r="T117" s="154">
        <f>S117*H117</f>
        <v>0</v>
      </c>
      <c r="AR117" s="18" t="s">
        <v>132</v>
      </c>
      <c r="AT117" s="18" t="s">
        <v>127</v>
      </c>
      <c r="AU117" s="18" t="s">
        <v>133</v>
      </c>
      <c r="AY117" s="18" t="s">
        <v>124</v>
      </c>
      <c r="BE117" s="155">
        <f>IF(N117="základní",J117,0)</f>
        <v>0</v>
      </c>
      <c r="BF117" s="155">
        <f>IF(N117="snížená",J117,0)</f>
        <v>0</v>
      </c>
      <c r="BG117" s="155">
        <f>IF(N117="zákl. přenesená",J117,0)</f>
        <v>0</v>
      </c>
      <c r="BH117" s="155">
        <f>IF(N117="sníž. přenesená",J117,0)</f>
        <v>0</v>
      </c>
      <c r="BI117" s="155">
        <f>IF(N117="nulová",J117,0)</f>
        <v>0</v>
      </c>
      <c r="BJ117" s="18" t="s">
        <v>133</v>
      </c>
      <c r="BK117" s="155">
        <f>ROUND(I117*H117,2)</f>
        <v>0</v>
      </c>
      <c r="BL117" s="18" t="s">
        <v>132</v>
      </c>
      <c r="BM117" s="18" t="s">
        <v>173</v>
      </c>
    </row>
    <row r="118" spans="2:65" s="11" customFormat="1" x14ac:dyDescent="0.3">
      <c r="B118" s="156"/>
      <c r="D118" s="157" t="s">
        <v>135</v>
      </c>
      <c r="E118" s="158" t="s">
        <v>3</v>
      </c>
      <c r="F118" s="159" t="s">
        <v>174</v>
      </c>
      <c r="H118" s="160">
        <v>3</v>
      </c>
      <c r="L118" s="156"/>
      <c r="M118" s="161"/>
      <c r="N118" s="162"/>
      <c r="O118" s="162"/>
      <c r="P118" s="162"/>
      <c r="Q118" s="162"/>
      <c r="R118" s="162"/>
      <c r="S118" s="162"/>
      <c r="T118" s="163"/>
      <c r="AT118" s="164" t="s">
        <v>135</v>
      </c>
      <c r="AU118" s="164" t="s">
        <v>133</v>
      </c>
      <c r="AV118" s="11" t="s">
        <v>133</v>
      </c>
      <c r="AW118" s="11" t="s">
        <v>35</v>
      </c>
      <c r="AX118" s="11" t="s">
        <v>20</v>
      </c>
      <c r="AY118" s="164" t="s">
        <v>124</v>
      </c>
    </row>
    <row r="119" spans="2:65" s="1" customFormat="1" ht="31.5" customHeight="1" x14ac:dyDescent="0.3">
      <c r="B119" s="144"/>
      <c r="C119" s="145" t="s">
        <v>175</v>
      </c>
      <c r="D119" s="145" t="s">
        <v>127</v>
      </c>
      <c r="E119" s="146" t="s">
        <v>176</v>
      </c>
      <c r="F119" s="147" t="s">
        <v>177</v>
      </c>
      <c r="G119" s="148" t="s">
        <v>139</v>
      </c>
      <c r="H119" s="149">
        <v>70.489999999999995</v>
      </c>
      <c r="I119" s="150"/>
      <c r="J119" s="150">
        <f>ROUND(I119*H119,2)</f>
        <v>0</v>
      </c>
      <c r="K119" s="147" t="s">
        <v>131</v>
      </c>
      <c r="L119" s="32"/>
      <c r="M119" s="151" t="s">
        <v>3</v>
      </c>
      <c r="N119" s="152" t="s">
        <v>44</v>
      </c>
      <c r="O119" s="153">
        <v>1.4</v>
      </c>
      <c r="P119" s="153">
        <f>O119*H119</f>
        <v>98.685999999999993</v>
      </c>
      <c r="Q119" s="153">
        <v>9.4699999999999993E-3</v>
      </c>
      <c r="R119" s="153">
        <f>Q119*H119</f>
        <v>0.66754029999999986</v>
      </c>
      <c r="S119" s="153">
        <v>0</v>
      </c>
      <c r="T119" s="154">
        <f>S119*H119</f>
        <v>0</v>
      </c>
      <c r="AR119" s="18" t="s">
        <v>132</v>
      </c>
      <c r="AT119" s="18" t="s">
        <v>127</v>
      </c>
      <c r="AU119" s="18" t="s">
        <v>133</v>
      </c>
      <c r="AY119" s="18" t="s">
        <v>124</v>
      </c>
      <c r="BE119" s="155">
        <f>IF(N119="základní",J119,0)</f>
        <v>0</v>
      </c>
      <c r="BF119" s="155">
        <f>IF(N119="snížená",J119,0)</f>
        <v>0</v>
      </c>
      <c r="BG119" s="155">
        <f>IF(N119="zákl. přenesená",J119,0)</f>
        <v>0</v>
      </c>
      <c r="BH119" s="155">
        <f>IF(N119="sníž. přenesená",J119,0)</f>
        <v>0</v>
      </c>
      <c r="BI119" s="155">
        <f>IF(N119="nulová",J119,0)</f>
        <v>0</v>
      </c>
      <c r="BJ119" s="18" t="s">
        <v>133</v>
      </c>
      <c r="BK119" s="155">
        <f>ROUND(I119*H119,2)</f>
        <v>0</v>
      </c>
      <c r="BL119" s="18" t="s">
        <v>132</v>
      </c>
      <c r="BM119" s="18" t="s">
        <v>178</v>
      </c>
    </row>
    <row r="120" spans="2:65" s="12" customFormat="1" x14ac:dyDescent="0.3">
      <c r="B120" s="165"/>
      <c r="D120" s="166" t="s">
        <v>135</v>
      </c>
      <c r="E120" s="167" t="s">
        <v>3</v>
      </c>
      <c r="F120" s="168" t="s">
        <v>179</v>
      </c>
      <c r="H120" s="169" t="s">
        <v>3</v>
      </c>
      <c r="L120" s="165"/>
      <c r="M120" s="170"/>
      <c r="N120" s="171"/>
      <c r="O120" s="171"/>
      <c r="P120" s="171"/>
      <c r="Q120" s="171"/>
      <c r="R120" s="171"/>
      <c r="S120" s="171"/>
      <c r="T120" s="172"/>
      <c r="AT120" s="169" t="s">
        <v>135</v>
      </c>
      <c r="AU120" s="169" t="s">
        <v>133</v>
      </c>
      <c r="AV120" s="12" t="s">
        <v>20</v>
      </c>
      <c r="AW120" s="12" t="s">
        <v>35</v>
      </c>
      <c r="AX120" s="12" t="s">
        <v>72</v>
      </c>
      <c r="AY120" s="169" t="s">
        <v>124</v>
      </c>
    </row>
    <row r="121" spans="2:65" s="11" customFormat="1" x14ac:dyDescent="0.3">
      <c r="B121" s="156"/>
      <c r="D121" s="166" t="s">
        <v>135</v>
      </c>
      <c r="E121" s="164" t="s">
        <v>3</v>
      </c>
      <c r="F121" s="173" t="s">
        <v>180</v>
      </c>
      <c r="H121" s="174">
        <v>23.18</v>
      </c>
      <c r="L121" s="156"/>
      <c r="M121" s="161"/>
      <c r="N121" s="162"/>
      <c r="O121" s="162"/>
      <c r="P121" s="162"/>
      <c r="Q121" s="162"/>
      <c r="R121" s="162"/>
      <c r="S121" s="162"/>
      <c r="T121" s="163"/>
      <c r="AT121" s="164" t="s">
        <v>135</v>
      </c>
      <c r="AU121" s="164" t="s">
        <v>133</v>
      </c>
      <c r="AV121" s="11" t="s">
        <v>133</v>
      </c>
      <c r="AW121" s="11" t="s">
        <v>35</v>
      </c>
      <c r="AX121" s="11" t="s">
        <v>72</v>
      </c>
      <c r="AY121" s="164" t="s">
        <v>124</v>
      </c>
    </row>
    <row r="122" spans="2:65" s="11" customFormat="1" x14ac:dyDescent="0.3">
      <c r="B122" s="156"/>
      <c r="D122" s="166" t="s">
        <v>135</v>
      </c>
      <c r="E122" s="164" t="s">
        <v>3</v>
      </c>
      <c r="F122" s="173" t="s">
        <v>181</v>
      </c>
      <c r="H122" s="174">
        <v>45.6</v>
      </c>
      <c r="L122" s="156"/>
      <c r="M122" s="161"/>
      <c r="N122" s="162"/>
      <c r="O122" s="162"/>
      <c r="P122" s="162"/>
      <c r="Q122" s="162"/>
      <c r="R122" s="162"/>
      <c r="S122" s="162"/>
      <c r="T122" s="163"/>
      <c r="AT122" s="164" t="s">
        <v>135</v>
      </c>
      <c r="AU122" s="164" t="s">
        <v>133</v>
      </c>
      <c r="AV122" s="11" t="s">
        <v>133</v>
      </c>
      <c r="AW122" s="11" t="s">
        <v>35</v>
      </c>
      <c r="AX122" s="11" t="s">
        <v>72</v>
      </c>
      <c r="AY122" s="164" t="s">
        <v>124</v>
      </c>
    </row>
    <row r="123" spans="2:65" s="11" customFormat="1" x14ac:dyDescent="0.3">
      <c r="B123" s="156"/>
      <c r="D123" s="166" t="s">
        <v>135</v>
      </c>
      <c r="E123" s="164" t="s">
        <v>3</v>
      </c>
      <c r="F123" s="173" t="s">
        <v>182</v>
      </c>
      <c r="H123" s="174">
        <v>1.71</v>
      </c>
      <c r="L123" s="156"/>
      <c r="M123" s="161"/>
      <c r="N123" s="162"/>
      <c r="O123" s="162"/>
      <c r="P123" s="162"/>
      <c r="Q123" s="162"/>
      <c r="R123" s="162"/>
      <c r="S123" s="162"/>
      <c r="T123" s="163"/>
      <c r="AT123" s="164" t="s">
        <v>135</v>
      </c>
      <c r="AU123" s="164" t="s">
        <v>133</v>
      </c>
      <c r="AV123" s="11" t="s">
        <v>133</v>
      </c>
      <c r="AW123" s="11" t="s">
        <v>35</v>
      </c>
      <c r="AX123" s="11" t="s">
        <v>72</v>
      </c>
      <c r="AY123" s="164" t="s">
        <v>124</v>
      </c>
    </row>
    <row r="124" spans="2:65" s="13" customFormat="1" x14ac:dyDescent="0.3">
      <c r="B124" s="175"/>
      <c r="D124" s="166" t="s">
        <v>135</v>
      </c>
      <c r="E124" s="182" t="s">
        <v>3</v>
      </c>
      <c r="F124" s="183" t="s">
        <v>160</v>
      </c>
      <c r="H124" s="184">
        <v>70.489999999999995</v>
      </c>
      <c r="L124" s="175"/>
      <c r="M124" s="179"/>
      <c r="N124" s="180"/>
      <c r="O124" s="180"/>
      <c r="P124" s="180"/>
      <c r="Q124" s="180"/>
      <c r="R124" s="180"/>
      <c r="S124" s="180"/>
      <c r="T124" s="181"/>
      <c r="AT124" s="182" t="s">
        <v>135</v>
      </c>
      <c r="AU124" s="182" t="s">
        <v>133</v>
      </c>
      <c r="AV124" s="13" t="s">
        <v>125</v>
      </c>
      <c r="AW124" s="13" t="s">
        <v>35</v>
      </c>
      <c r="AX124" s="13" t="s">
        <v>72</v>
      </c>
      <c r="AY124" s="182" t="s">
        <v>124</v>
      </c>
    </row>
    <row r="125" spans="2:65" s="14" customFormat="1" x14ac:dyDescent="0.3">
      <c r="B125" s="185"/>
      <c r="D125" s="157" t="s">
        <v>135</v>
      </c>
      <c r="E125" s="186" t="s">
        <v>3</v>
      </c>
      <c r="F125" s="187" t="s">
        <v>183</v>
      </c>
      <c r="H125" s="188">
        <v>70.489999999999995</v>
      </c>
      <c r="L125" s="185"/>
      <c r="M125" s="189"/>
      <c r="N125" s="190"/>
      <c r="O125" s="190"/>
      <c r="P125" s="190"/>
      <c r="Q125" s="190"/>
      <c r="R125" s="190"/>
      <c r="S125" s="190"/>
      <c r="T125" s="191"/>
      <c r="AT125" s="192" t="s">
        <v>135</v>
      </c>
      <c r="AU125" s="192" t="s">
        <v>133</v>
      </c>
      <c r="AV125" s="14" t="s">
        <v>132</v>
      </c>
      <c r="AW125" s="14" t="s">
        <v>35</v>
      </c>
      <c r="AX125" s="14" t="s">
        <v>20</v>
      </c>
      <c r="AY125" s="192" t="s">
        <v>124</v>
      </c>
    </row>
    <row r="126" spans="2:65" s="1" customFormat="1" ht="22.5" customHeight="1" x14ac:dyDescent="0.3">
      <c r="B126" s="144"/>
      <c r="C126" s="193" t="s">
        <v>25</v>
      </c>
      <c r="D126" s="193" t="s">
        <v>184</v>
      </c>
      <c r="E126" s="194" t="s">
        <v>185</v>
      </c>
      <c r="F126" s="195" t="s">
        <v>186</v>
      </c>
      <c r="G126" s="196" t="s">
        <v>139</v>
      </c>
      <c r="H126" s="197">
        <v>74.015000000000001</v>
      </c>
      <c r="I126" s="198"/>
      <c r="J126" s="198">
        <f>ROUND(I126*H126,2)</f>
        <v>0</v>
      </c>
      <c r="K126" s="195" t="s">
        <v>131</v>
      </c>
      <c r="L126" s="199"/>
      <c r="M126" s="200" t="s">
        <v>3</v>
      </c>
      <c r="N126" s="201" t="s">
        <v>44</v>
      </c>
      <c r="O126" s="153">
        <v>0</v>
      </c>
      <c r="P126" s="153">
        <f>O126*H126</f>
        <v>0</v>
      </c>
      <c r="Q126" s="153">
        <v>1.2E-2</v>
      </c>
      <c r="R126" s="153">
        <f>Q126*H126</f>
        <v>0.88818000000000008</v>
      </c>
      <c r="S126" s="153">
        <v>0</v>
      </c>
      <c r="T126" s="154">
        <f>S126*H126</f>
        <v>0</v>
      </c>
      <c r="AR126" s="18" t="s">
        <v>170</v>
      </c>
      <c r="AT126" s="18" t="s">
        <v>184</v>
      </c>
      <c r="AU126" s="18" t="s">
        <v>133</v>
      </c>
      <c r="AY126" s="18" t="s">
        <v>124</v>
      </c>
      <c r="BE126" s="155">
        <f>IF(N126="základní",J126,0)</f>
        <v>0</v>
      </c>
      <c r="BF126" s="155">
        <f>IF(N126="snížená",J126,0)</f>
        <v>0</v>
      </c>
      <c r="BG126" s="155">
        <f>IF(N126="zákl. přenesená",J126,0)</f>
        <v>0</v>
      </c>
      <c r="BH126" s="155">
        <f>IF(N126="sníž. přenesená",J126,0)</f>
        <v>0</v>
      </c>
      <c r="BI126" s="155">
        <f>IF(N126="nulová",J126,0)</f>
        <v>0</v>
      </c>
      <c r="BJ126" s="18" t="s">
        <v>133</v>
      </c>
      <c r="BK126" s="155">
        <f>ROUND(I126*H126,2)</f>
        <v>0</v>
      </c>
      <c r="BL126" s="18" t="s">
        <v>132</v>
      </c>
      <c r="BM126" s="18" t="s">
        <v>187</v>
      </c>
    </row>
    <row r="127" spans="2:65" s="12" customFormat="1" x14ac:dyDescent="0.3">
      <c r="B127" s="165"/>
      <c r="D127" s="166" t="s">
        <v>135</v>
      </c>
      <c r="E127" s="167" t="s">
        <v>3</v>
      </c>
      <c r="F127" s="168" t="s">
        <v>188</v>
      </c>
      <c r="H127" s="169" t="s">
        <v>3</v>
      </c>
      <c r="L127" s="165"/>
      <c r="M127" s="170"/>
      <c r="N127" s="171"/>
      <c r="O127" s="171"/>
      <c r="P127" s="171"/>
      <c r="Q127" s="171"/>
      <c r="R127" s="171"/>
      <c r="S127" s="171"/>
      <c r="T127" s="172"/>
      <c r="AT127" s="169" t="s">
        <v>135</v>
      </c>
      <c r="AU127" s="169" t="s">
        <v>133</v>
      </c>
      <c r="AV127" s="12" t="s">
        <v>20</v>
      </c>
      <c r="AW127" s="12" t="s">
        <v>35</v>
      </c>
      <c r="AX127" s="12" t="s">
        <v>72</v>
      </c>
      <c r="AY127" s="169" t="s">
        <v>124</v>
      </c>
    </row>
    <row r="128" spans="2:65" s="12" customFormat="1" x14ac:dyDescent="0.3">
      <c r="B128" s="165"/>
      <c r="D128" s="166" t="s">
        <v>135</v>
      </c>
      <c r="E128" s="167" t="s">
        <v>3</v>
      </c>
      <c r="F128" s="168" t="s">
        <v>179</v>
      </c>
      <c r="H128" s="169" t="s">
        <v>3</v>
      </c>
      <c r="L128" s="165"/>
      <c r="M128" s="170"/>
      <c r="N128" s="171"/>
      <c r="O128" s="171"/>
      <c r="P128" s="171"/>
      <c r="Q128" s="171"/>
      <c r="R128" s="171"/>
      <c r="S128" s="171"/>
      <c r="T128" s="172"/>
      <c r="AT128" s="169" t="s">
        <v>135</v>
      </c>
      <c r="AU128" s="169" t="s">
        <v>133</v>
      </c>
      <c r="AV128" s="12" t="s">
        <v>20</v>
      </c>
      <c r="AW128" s="12" t="s">
        <v>35</v>
      </c>
      <c r="AX128" s="12" t="s">
        <v>72</v>
      </c>
      <c r="AY128" s="169" t="s">
        <v>124</v>
      </c>
    </row>
    <row r="129" spans="2:65" s="11" customFormat="1" x14ac:dyDescent="0.3">
      <c r="B129" s="156"/>
      <c r="D129" s="166" t="s">
        <v>135</v>
      </c>
      <c r="E129" s="164" t="s">
        <v>3</v>
      </c>
      <c r="F129" s="173" t="s">
        <v>180</v>
      </c>
      <c r="H129" s="174">
        <v>23.18</v>
      </c>
      <c r="L129" s="156"/>
      <c r="M129" s="161"/>
      <c r="N129" s="162"/>
      <c r="O129" s="162"/>
      <c r="P129" s="162"/>
      <c r="Q129" s="162"/>
      <c r="R129" s="162"/>
      <c r="S129" s="162"/>
      <c r="T129" s="163"/>
      <c r="AT129" s="164" t="s">
        <v>135</v>
      </c>
      <c r="AU129" s="164" t="s">
        <v>133</v>
      </c>
      <c r="AV129" s="11" t="s">
        <v>133</v>
      </c>
      <c r="AW129" s="11" t="s">
        <v>35</v>
      </c>
      <c r="AX129" s="11" t="s">
        <v>72</v>
      </c>
      <c r="AY129" s="164" t="s">
        <v>124</v>
      </c>
    </row>
    <row r="130" spans="2:65" s="11" customFormat="1" x14ac:dyDescent="0.3">
      <c r="B130" s="156"/>
      <c r="D130" s="166" t="s">
        <v>135</v>
      </c>
      <c r="E130" s="164" t="s">
        <v>3</v>
      </c>
      <c r="F130" s="173" t="s">
        <v>181</v>
      </c>
      <c r="H130" s="174">
        <v>45.6</v>
      </c>
      <c r="L130" s="156"/>
      <c r="M130" s="161"/>
      <c r="N130" s="162"/>
      <c r="O130" s="162"/>
      <c r="P130" s="162"/>
      <c r="Q130" s="162"/>
      <c r="R130" s="162"/>
      <c r="S130" s="162"/>
      <c r="T130" s="163"/>
      <c r="AT130" s="164" t="s">
        <v>135</v>
      </c>
      <c r="AU130" s="164" t="s">
        <v>133</v>
      </c>
      <c r="AV130" s="11" t="s">
        <v>133</v>
      </c>
      <c r="AW130" s="11" t="s">
        <v>35</v>
      </c>
      <c r="AX130" s="11" t="s">
        <v>72</v>
      </c>
      <c r="AY130" s="164" t="s">
        <v>124</v>
      </c>
    </row>
    <row r="131" spans="2:65" s="11" customFormat="1" x14ac:dyDescent="0.3">
      <c r="B131" s="156"/>
      <c r="D131" s="166" t="s">
        <v>135</v>
      </c>
      <c r="E131" s="164" t="s">
        <v>3</v>
      </c>
      <c r="F131" s="173" t="s">
        <v>182</v>
      </c>
      <c r="H131" s="174">
        <v>1.71</v>
      </c>
      <c r="L131" s="156"/>
      <c r="M131" s="161"/>
      <c r="N131" s="162"/>
      <c r="O131" s="162"/>
      <c r="P131" s="162"/>
      <c r="Q131" s="162"/>
      <c r="R131" s="162"/>
      <c r="S131" s="162"/>
      <c r="T131" s="163"/>
      <c r="AT131" s="164" t="s">
        <v>135</v>
      </c>
      <c r="AU131" s="164" t="s">
        <v>133</v>
      </c>
      <c r="AV131" s="11" t="s">
        <v>133</v>
      </c>
      <c r="AW131" s="11" t="s">
        <v>35</v>
      </c>
      <c r="AX131" s="11" t="s">
        <v>72</v>
      </c>
      <c r="AY131" s="164" t="s">
        <v>124</v>
      </c>
    </row>
    <row r="132" spans="2:65" s="13" customFormat="1" x14ac:dyDescent="0.3">
      <c r="B132" s="175"/>
      <c r="D132" s="166" t="s">
        <v>135</v>
      </c>
      <c r="E132" s="182" t="s">
        <v>3</v>
      </c>
      <c r="F132" s="183" t="s">
        <v>160</v>
      </c>
      <c r="H132" s="184">
        <v>70.489999999999995</v>
      </c>
      <c r="L132" s="175"/>
      <c r="M132" s="179"/>
      <c r="N132" s="180"/>
      <c r="O132" s="180"/>
      <c r="P132" s="180"/>
      <c r="Q132" s="180"/>
      <c r="R132" s="180"/>
      <c r="S132" s="180"/>
      <c r="T132" s="181"/>
      <c r="AT132" s="182" t="s">
        <v>135</v>
      </c>
      <c r="AU132" s="182" t="s">
        <v>133</v>
      </c>
      <c r="AV132" s="13" t="s">
        <v>125</v>
      </c>
      <c r="AW132" s="13" t="s">
        <v>35</v>
      </c>
      <c r="AX132" s="13" t="s">
        <v>72</v>
      </c>
      <c r="AY132" s="182" t="s">
        <v>124</v>
      </c>
    </row>
    <row r="133" spans="2:65" s="11" customFormat="1" x14ac:dyDescent="0.3">
      <c r="B133" s="156"/>
      <c r="D133" s="157" t="s">
        <v>135</v>
      </c>
      <c r="E133" s="158" t="s">
        <v>3</v>
      </c>
      <c r="F133" s="159" t="s">
        <v>189</v>
      </c>
      <c r="H133" s="160">
        <v>74.015000000000001</v>
      </c>
      <c r="L133" s="156"/>
      <c r="M133" s="161"/>
      <c r="N133" s="162"/>
      <c r="O133" s="162"/>
      <c r="P133" s="162"/>
      <c r="Q133" s="162"/>
      <c r="R133" s="162"/>
      <c r="S133" s="162"/>
      <c r="T133" s="163"/>
      <c r="AT133" s="164" t="s">
        <v>135</v>
      </c>
      <c r="AU133" s="164" t="s">
        <v>133</v>
      </c>
      <c r="AV133" s="11" t="s">
        <v>133</v>
      </c>
      <c r="AW133" s="11" t="s">
        <v>35</v>
      </c>
      <c r="AX133" s="11" t="s">
        <v>20</v>
      </c>
      <c r="AY133" s="164" t="s">
        <v>124</v>
      </c>
    </row>
    <row r="134" spans="2:65" s="1" customFormat="1" ht="31.5" customHeight="1" x14ac:dyDescent="0.3">
      <c r="B134" s="144"/>
      <c r="C134" s="145" t="s">
        <v>190</v>
      </c>
      <c r="D134" s="145" t="s">
        <v>127</v>
      </c>
      <c r="E134" s="146" t="s">
        <v>191</v>
      </c>
      <c r="F134" s="147" t="s">
        <v>192</v>
      </c>
      <c r="G134" s="148" t="s">
        <v>139</v>
      </c>
      <c r="H134" s="149">
        <v>216.49</v>
      </c>
      <c r="I134" s="150"/>
      <c r="J134" s="150">
        <f>ROUND(I134*H134,2)</f>
        <v>0</v>
      </c>
      <c r="K134" s="147" t="s">
        <v>1032</v>
      </c>
      <c r="L134" s="32"/>
      <c r="M134" s="151" t="s">
        <v>3</v>
      </c>
      <c r="N134" s="152" t="s">
        <v>44</v>
      </c>
      <c r="O134" s="153">
        <v>1.4</v>
      </c>
      <c r="P134" s="153">
        <f>O134*H134</f>
        <v>303.08600000000001</v>
      </c>
      <c r="Q134" s="153">
        <v>9.4699999999999993E-3</v>
      </c>
      <c r="R134" s="153">
        <f>Q134*H134</f>
        <v>2.0501602999999999</v>
      </c>
      <c r="S134" s="153">
        <v>0</v>
      </c>
      <c r="T134" s="154">
        <f>S134*H134</f>
        <v>0</v>
      </c>
      <c r="AR134" s="18" t="s">
        <v>132</v>
      </c>
      <c r="AT134" s="18" t="s">
        <v>127</v>
      </c>
      <c r="AU134" s="18" t="s">
        <v>133</v>
      </c>
      <c r="AY134" s="18" t="s">
        <v>124</v>
      </c>
      <c r="BE134" s="155">
        <f>IF(N134="základní",J134,0)</f>
        <v>0</v>
      </c>
      <c r="BF134" s="155">
        <f>IF(N134="snížená",J134,0)</f>
        <v>0</v>
      </c>
      <c r="BG134" s="155">
        <f>IF(N134="zákl. přenesená",J134,0)</f>
        <v>0</v>
      </c>
      <c r="BH134" s="155">
        <f>IF(N134="sníž. přenesená",J134,0)</f>
        <v>0</v>
      </c>
      <c r="BI134" s="155">
        <f>IF(N134="nulová",J134,0)</f>
        <v>0</v>
      </c>
      <c r="BJ134" s="18" t="s">
        <v>133</v>
      </c>
      <c r="BK134" s="155">
        <f>ROUND(I134*H134,2)</f>
        <v>0</v>
      </c>
      <c r="BL134" s="18" t="s">
        <v>132</v>
      </c>
      <c r="BM134" s="18" t="s">
        <v>193</v>
      </c>
    </row>
    <row r="135" spans="2:65" s="12" customFormat="1" x14ac:dyDescent="0.3">
      <c r="B135" s="165"/>
      <c r="D135" s="166" t="s">
        <v>135</v>
      </c>
      <c r="E135" s="167" t="s">
        <v>3</v>
      </c>
      <c r="F135" s="168" t="s">
        <v>157</v>
      </c>
      <c r="H135" s="169" t="s">
        <v>3</v>
      </c>
      <c r="L135" s="165"/>
      <c r="M135" s="170"/>
      <c r="N135" s="171"/>
      <c r="O135" s="171"/>
      <c r="P135" s="171"/>
      <c r="Q135" s="171"/>
      <c r="R135" s="171"/>
      <c r="S135" s="171"/>
      <c r="T135" s="172"/>
      <c r="AT135" s="169" t="s">
        <v>135</v>
      </c>
      <c r="AU135" s="169" t="s">
        <v>133</v>
      </c>
      <c r="AV135" s="12" t="s">
        <v>20</v>
      </c>
      <c r="AW135" s="12" t="s">
        <v>35</v>
      </c>
      <c r="AX135" s="12" t="s">
        <v>72</v>
      </c>
      <c r="AY135" s="169" t="s">
        <v>124</v>
      </c>
    </row>
    <row r="136" spans="2:65" s="11" customFormat="1" x14ac:dyDescent="0.3">
      <c r="B136" s="156"/>
      <c r="D136" s="166" t="s">
        <v>135</v>
      </c>
      <c r="E136" s="164" t="s">
        <v>3</v>
      </c>
      <c r="F136" s="173" t="s">
        <v>158</v>
      </c>
      <c r="H136" s="174">
        <v>172.26</v>
      </c>
      <c r="L136" s="156"/>
      <c r="M136" s="161"/>
      <c r="N136" s="162"/>
      <c r="O136" s="162"/>
      <c r="P136" s="162"/>
      <c r="Q136" s="162"/>
      <c r="R136" s="162"/>
      <c r="S136" s="162"/>
      <c r="T136" s="163"/>
      <c r="AT136" s="164" t="s">
        <v>135</v>
      </c>
      <c r="AU136" s="164" t="s">
        <v>133</v>
      </c>
      <c r="AV136" s="11" t="s">
        <v>133</v>
      </c>
      <c r="AW136" s="11" t="s">
        <v>35</v>
      </c>
      <c r="AX136" s="11" t="s">
        <v>72</v>
      </c>
      <c r="AY136" s="164" t="s">
        <v>124</v>
      </c>
    </row>
    <row r="137" spans="2:65" s="11" customFormat="1" x14ac:dyDescent="0.3">
      <c r="B137" s="156"/>
      <c r="D137" s="166" t="s">
        <v>135</v>
      </c>
      <c r="E137" s="164" t="s">
        <v>3</v>
      </c>
      <c r="F137" s="173" t="s">
        <v>159</v>
      </c>
      <c r="H137" s="174">
        <v>44.23</v>
      </c>
      <c r="L137" s="156"/>
      <c r="M137" s="161"/>
      <c r="N137" s="162"/>
      <c r="O137" s="162"/>
      <c r="P137" s="162"/>
      <c r="Q137" s="162"/>
      <c r="R137" s="162"/>
      <c r="S137" s="162"/>
      <c r="T137" s="163"/>
      <c r="AT137" s="164" t="s">
        <v>135</v>
      </c>
      <c r="AU137" s="164" t="s">
        <v>133</v>
      </c>
      <c r="AV137" s="11" t="s">
        <v>133</v>
      </c>
      <c r="AW137" s="11" t="s">
        <v>35</v>
      </c>
      <c r="AX137" s="11" t="s">
        <v>72</v>
      </c>
      <c r="AY137" s="164" t="s">
        <v>124</v>
      </c>
    </row>
    <row r="138" spans="2:65" s="13" customFormat="1" x14ac:dyDescent="0.3">
      <c r="B138" s="175"/>
      <c r="D138" s="157" t="s">
        <v>135</v>
      </c>
      <c r="E138" s="176" t="s">
        <v>3</v>
      </c>
      <c r="F138" s="177" t="s">
        <v>160</v>
      </c>
      <c r="H138" s="178">
        <v>216.49</v>
      </c>
      <c r="L138" s="175"/>
      <c r="M138" s="179"/>
      <c r="N138" s="180"/>
      <c r="O138" s="180"/>
      <c r="P138" s="180"/>
      <c r="Q138" s="180"/>
      <c r="R138" s="180"/>
      <c r="S138" s="180"/>
      <c r="T138" s="181"/>
      <c r="AT138" s="182" t="s">
        <v>135</v>
      </c>
      <c r="AU138" s="182" t="s">
        <v>133</v>
      </c>
      <c r="AV138" s="13" t="s">
        <v>125</v>
      </c>
      <c r="AW138" s="13" t="s">
        <v>35</v>
      </c>
      <c r="AX138" s="13" t="s">
        <v>20</v>
      </c>
      <c r="AY138" s="182" t="s">
        <v>124</v>
      </c>
    </row>
    <row r="139" spans="2:65" s="1" customFormat="1" ht="22.5" customHeight="1" x14ac:dyDescent="0.3">
      <c r="B139" s="144"/>
      <c r="C139" s="193" t="s">
        <v>194</v>
      </c>
      <c r="D139" s="193" t="s">
        <v>184</v>
      </c>
      <c r="E139" s="194" t="s">
        <v>195</v>
      </c>
      <c r="F139" s="195" t="s">
        <v>196</v>
      </c>
      <c r="G139" s="196" t="s">
        <v>139</v>
      </c>
      <c r="H139" s="197">
        <v>227.315</v>
      </c>
      <c r="I139" s="198"/>
      <c r="J139" s="198">
        <f>ROUND(I139*H139,2)</f>
        <v>0</v>
      </c>
      <c r="K139" s="195" t="s">
        <v>131</v>
      </c>
      <c r="L139" s="199"/>
      <c r="M139" s="200" t="s">
        <v>3</v>
      </c>
      <c r="N139" s="201" t="s">
        <v>44</v>
      </c>
      <c r="O139" s="153">
        <v>0</v>
      </c>
      <c r="P139" s="153">
        <f>O139*H139</f>
        <v>0</v>
      </c>
      <c r="Q139" s="153">
        <v>1.4999999999999999E-2</v>
      </c>
      <c r="R139" s="153">
        <f>Q139*H139</f>
        <v>3.4097249999999999</v>
      </c>
      <c r="S139" s="153">
        <v>0</v>
      </c>
      <c r="T139" s="154">
        <f>S139*H139</f>
        <v>0</v>
      </c>
      <c r="AR139" s="18" t="s">
        <v>170</v>
      </c>
      <c r="AT139" s="18" t="s">
        <v>184</v>
      </c>
      <c r="AU139" s="18" t="s">
        <v>133</v>
      </c>
      <c r="AY139" s="18" t="s">
        <v>124</v>
      </c>
      <c r="BE139" s="155">
        <f>IF(N139="základní",J139,0)</f>
        <v>0</v>
      </c>
      <c r="BF139" s="155">
        <f>IF(N139="snížená",J139,0)</f>
        <v>0</v>
      </c>
      <c r="BG139" s="155">
        <f>IF(N139="zákl. přenesená",J139,0)</f>
        <v>0</v>
      </c>
      <c r="BH139" s="155">
        <f>IF(N139="sníž. přenesená",J139,0)</f>
        <v>0</v>
      </c>
      <c r="BI139" s="155">
        <f>IF(N139="nulová",J139,0)</f>
        <v>0</v>
      </c>
      <c r="BJ139" s="18" t="s">
        <v>133</v>
      </c>
      <c r="BK139" s="155">
        <f>ROUND(I139*H139,2)</f>
        <v>0</v>
      </c>
      <c r="BL139" s="18" t="s">
        <v>132</v>
      </c>
      <c r="BM139" s="18" t="s">
        <v>197</v>
      </c>
    </row>
    <row r="140" spans="2:65" s="11" customFormat="1" x14ac:dyDescent="0.3">
      <c r="B140" s="156"/>
      <c r="D140" s="157" t="s">
        <v>135</v>
      </c>
      <c r="E140" s="158" t="s">
        <v>3</v>
      </c>
      <c r="F140" s="159" t="s">
        <v>198</v>
      </c>
      <c r="H140" s="160">
        <v>227.315</v>
      </c>
      <c r="L140" s="156"/>
      <c r="M140" s="161"/>
      <c r="N140" s="162"/>
      <c r="O140" s="162"/>
      <c r="P140" s="162"/>
      <c r="Q140" s="162"/>
      <c r="R140" s="162"/>
      <c r="S140" s="162"/>
      <c r="T140" s="163"/>
      <c r="AT140" s="164" t="s">
        <v>135</v>
      </c>
      <c r="AU140" s="164" t="s">
        <v>133</v>
      </c>
      <c r="AV140" s="11" t="s">
        <v>133</v>
      </c>
      <c r="AW140" s="11" t="s">
        <v>35</v>
      </c>
      <c r="AX140" s="11" t="s">
        <v>20</v>
      </c>
      <c r="AY140" s="164" t="s">
        <v>124</v>
      </c>
    </row>
    <row r="141" spans="2:65" s="1" customFormat="1" ht="31.5" customHeight="1" x14ac:dyDescent="0.3">
      <c r="B141" s="144"/>
      <c r="C141" s="145" t="s">
        <v>199</v>
      </c>
      <c r="D141" s="145" t="s">
        <v>127</v>
      </c>
      <c r="E141" s="146" t="s">
        <v>200</v>
      </c>
      <c r="F141" s="147" t="s">
        <v>201</v>
      </c>
      <c r="G141" s="148" t="s">
        <v>139</v>
      </c>
      <c r="H141" s="149">
        <v>70.489999999999995</v>
      </c>
      <c r="I141" s="150"/>
      <c r="J141" s="150">
        <f>ROUND(I141*H141,2)</f>
        <v>0</v>
      </c>
      <c r="K141" s="147" t="s">
        <v>131</v>
      </c>
      <c r="L141" s="32"/>
      <c r="M141" s="151" t="s">
        <v>3</v>
      </c>
      <c r="N141" s="152" t="s">
        <v>44</v>
      </c>
      <c r="O141" s="153">
        <v>1.6E-2</v>
      </c>
      <c r="P141" s="153">
        <f>O141*H141</f>
        <v>1.12784</v>
      </c>
      <c r="Q141" s="153">
        <v>9.0000000000000006E-5</v>
      </c>
      <c r="R141" s="153">
        <f>Q141*H141</f>
        <v>6.3441000000000001E-3</v>
      </c>
      <c r="S141" s="153">
        <v>0</v>
      </c>
      <c r="T141" s="154">
        <f>S141*H141</f>
        <v>0</v>
      </c>
      <c r="AR141" s="18" t="s">
        <v>132</v>
      </c>
      <c r="AT141" s="18" t="s">
        <v>127</v>
      </c>
      <c r="AU141" s="18" t="s">
        <v>133</v>
      </c>
      <c r="AY141" s="18" t="s">
        <v>124</v>
      </c>
      <c r="BE141" s="155">
        <f>IF(N141="základní",J141,0)</f>
        <v>0</v>
      </c>
      <c r="BF141" s="155">
        <f>IF(N141="snížená",J141,0)</f>
        <v>0</v>
      </c>
      <c r="BG141" s="155">
        <f>IF(N141="zákl. přenesená",J141,0)</f>
        <v>0</v>
      </c>
      <c r="BH141" s="155">
        <f>IF(N141="sníž. přenesená",J141,0)</f>
        <v>0</v>
      </c>
      <c r="BI141" s="155">
        <f>IF(N141="nulová",J141,0)</f>
        <v>0</v>
      </c>
      <c r="BJ141" s="18" t="s">
        <v>133</v>
      </c>
      <c r="BK141" s="155">
        <f>ROUND(I141*H141,2)</f>
        <v>0</v>
      </c>
      <c r="BL141" s="18" t="s">
        <v>132</v>
      </c>
      <c r="BM141" s="18" t="s">
        <v>202</v>
      </c>
    </row>
    <row r="142" spans="2:65" s="11" customFormat="1" x14ac:dyDescent="0.3">
      <c r="B142" s="156"/>
      <c r="D142" s="157" t="s">
        <v>135</v>
      </c>
      <c r="E142" s="158" t="s">
        <v>3</v>
      </c>
      <c r="F142" s="159" t="s">
        <v>203</v>
      </c>
      <c r="H142" s="160">
        <v>70.489999999999995</v>
      </c>
      <c r="L142" s="156"/>
      <c r="M142" s="161"/>
      <c r="N142" s="162"/>
      <c r="O142" s="162"/>
      <c r="P142" s="162"/>
      <c r="Q142" s="162"/>
      <c r="R142" s="162"/>
      <c r="S142" s="162"/>
      <c r="T142" s="163"/>
      <c r="AT142" s="164" t="s">
        <v>135</v>
      </c>
      <c r="AU142" s="164" t="s">
        <v>133</v>
      </c>
      <c r="AV142" s="11" t="s">
        <v>133</v>
      </c>
      <c r="AW142" s="11" t="s">
        <v>35</v>
      </c>
      <c r="AX142" s="11" t="s">
        <v>20</v>
      </c>
      <c r="AY142" s="164" t="s">
        <v>124</v>
      </c>
    </row>
    <row r="143" spans="2:65" s="1" customFormat="1" ht="31.5" customHeight="1" x14ac:dyDescent="0.3">
      <c r="B143" s="144"/>
      <c r="C143" s="145" t="s">
        <v>204</v>
      </c>
      <c r="D143" s="145" t="s">
        <v>127</v>
      </c>
      <c r="E143" s="146" t="s">
        <v>205</v>
      </c>
      <c r="F143" s="147" t="s">
        <v>206</v>
      </c>
      <c r="G143" s="148" t="s">
        <v>139</v>
      </c>
      <c r="H143" s="149">
        <v>70.489999999999995</v>
      </c>
      <c r="I143" s="150"/>
      <c r="J143" s="150">
        <f>ROUND(I143*H143,2)</f>
        <v>0</v>
      </c>
      <c r="K143" s="147" t="s">
        <v>131</v>
      </c>
      <c r="L143" s="32"/>
      <c r="M143" s="151" t="s">
        <v>3</v>
      </c>
      <c r="N143" s="152" t="s">
        <v>44</v>
      </c>
      <c r="O143" s="153">
        <v>0.28499999999999998</v>
      </c>
      <c r="P143" s="153">
        <f>O143*H143</f>
        <v>20.089649999999995</v>
      </c>
      <c r="Q143" s="153">
        <v>2.6800000000000001E-3</v>
      </c>
      <c r="R143" s="153">
        <f>Q143*H143</f>
        <v>0.1889132</v>
      </c>
      <c r="S143" s="153">
        <v>0</v>
      </c>
      <c r="T143" s="154">
        <f>S143*H143</f>
        <v>0</v>
      </c>
      <c r="AR143" s="18" t="s">
        <v>132</v>
      </c>
      <c r="AT143" s="18" t="s">
        <v>127</v>
      </c>
      <c r="AU143" s="18" t="s">
        <v>133</v>
      </c>
      <c r="AY143" s="18" t="s">
        <v>124</v>
      </c>
      <c r="BE143" s="155">
        <f>IF(N143="základní",J143,0)</f>
        <v>0</v>
      </c>
      <c r="BF143" s="155">
        <f>IF(N143="snížená",J143,0)</f>
        <v>0</v>
      </c>
      <c r="BG143" s="155">
        <f>IF(N143="zákl. přenesená",J143,0)</f>
        <v>0</v>
      </c>
      <c r="BH143" s="155">
        <f>IF(N143="sníž. přenesená",J143,0)</f>
        <v>0</v>
      </c>
      <c r="BI143" s="155">
        <f>IF(N143="nulová",J143,0)</f>
        <v>0</v>
      </c>
      <c r="BJ143" s="18" t="s">
        <v>133</v>
      </c>
      <c r="BK143" s="155">
        <f>ROUND(I143*H143,2)</f>
        <v>0</v>
      </c>
      <c r="BL143" s="18" t="s">
        <v>132</v>
      </c>
      <c r="BM143" s="18" t="s">
        <v>207</v>
      </c>
    </row>
    <row r="144" spans="2:65" s="11" customFormat="1" x14ac:dyDescent="0.3">
      <c r="B144" s="156"/>
      <c r="D144" s="157" t="s">
        <v>135</v>
      </c>
      <c r="E144" s="158" t="s">
        <v>3</v>
      </c>
      <c r="F144" s="159" t="s">
        <v>208</v>
      </c>
      <c r="H144" s="160">
        <v>70.489999999999995</v>
      </c>
      <c r="L144" s="156"/>
      <c r="M144" s="161"/>
      <c r="N144" s="162"/>
      <c r="O144" s="162"/>
      <c r="P144" s="162"/>
      <c r="Q144" s="162"/>
      <c r="R144" s="162"/>
      <c r="S144" s="162"/>
      <c r="T144" s="163"/>
      <c r="AT144" s="164" t="s">
        <v>135</v>
      </c>
      <c r="AU144" s="164" t="s">
        <v>133</v>
      </c>
      <c r="AV144" s="11" t="s">
        <v>133</v>
      </c>
      <c r="AW144" s="11" t="s">
        <v>35</v>
      </c>
      <c r="AX144" s="11" t="s">
        <v>20</v>
      </c>
      <c r="AY144" s="164" t="s">
        <v>124</v>
      </c>
    </row>
    <row r="145" spans="2:65" s="1" customFormat="1" ht="31.5" customHeight="1" x14ac:dyDescent="0.3">
      <c r="B145" s="144"/>
      <c r="C145" s="145" t="s">
        <v>9</v>
      </c>
      <c r="D145" s="145" t="s">
        <v>127</v>
      </c>
      <c r="E145" s="146" t="s">
        <v>209</v>
      </c>
      <c r="F145" s="147" t="s">
        <v>210</v>
      </c>
      <c r="G145" s="148" t="s">
        <v>139</v>
      </c>
      <c r="H145" s="149">
        <v>33.277000000000001</v>
      </c>
      <c r="I145" s="150"/>
      <c r="J145" s="150">
        <f>ROUND(I145*H145,2)</f>
        <v>0</v>
      </c>
      <c r="K145" s="147" t="s">
        <v>131</v>
      </c>
      <c r="L145" s="32"/>
      <c r="M145" s="151" t="s">
        <v>3</v>
      </c>
      <c r="N145" s="152" t="s">
        <v>44</v>
      </c>
      <c r="O145" s="153">
        <v>1</v>
      </c>
      <c r="P145" s="153">
        <f>O145*H145</f>
        <v>33.277000000000001</v>
      </c>
      <c r="Q145" s="153">
        <v>8.2500000000000004E-3</v>
      </c>
      <c r="R145" s="153">
        <f>Q145*H145</f>
        <v>0.27453525000000001</v>
      </c>
      <c r="S145" s="153">
        <v>0</v>
      </c>
      <c r="T145" s="154">
        <f>S145*H145</f>
        <v>0</v>
      </c>
      <c r="AR145" s="18" t="s">
        <v>132</v>
      </c>
      <c r="AT145" s="18" t="s">
        <v>127</v>
      </c>
      <c r="AU145" s="18" t="s">
        <v>133</v>
      </c>
      <c r="AY145" s="18" t="s">
        <v>124</v>
      </c>
      <c r="BE145" s="155">
        <f>IF(N145="základní",J145,0)</f>
        <v>0</v>
      </c>
      <c r="BF145" s="155">
        <f>IF(N145="snížená",J145,0)</f>
        <v>0</v>
      </c>
      <c r="BG145" s="155">
        <f>IF(N145="zákl. přenesená",J145,0)</f>
        <v>0</v>
      </c>
      <c r="BH145" s="155">
        <f>IF(N145="sníž. přenesená",J145,0)</f>
        <v>0</v>
      </c>
      <c r="BI145" s="155">
        <f>IF(N145="nulová",J145,0)</f>
        <v>0</v>
      </c>
      <c r="BJ145" s="18" t="s">
        <v>133</v>
      </c>
      <c r="BK145" s="155">
        <f>ROUND(I145*H145,2)</f>
        <v>0</v>
      </c>
      <c r="BL145" s="18" t="s">
        <v>132</v>
      </c>
      <c r="BM145" s="18" t="s">
        <v>211</v>
      </c>
    </row>
    <row r="146" spans="2:65" s="12" customFormat="1" x14ac:dyDescent="0.3">
      <c r="B146" s="165"/>
      <c r="D146" s="166" t="s">
        <v>135</v>
      </c>
      <c r="E146" s="167" t="s">
        <v>3</v>
      </c>
      <c r="F146" s="168" t="s">
        <v>212</v>
      </c>
      <c r="H146" s="169" t="s">
        <v>3</v>
      </c>
      <c r="L146" s="165"/>
      <c r="M146" s="170"/>
      <c r="N146" s="171"/>
      <c r="O146" s="171"/>
      <c r="P146" s="171"/>
      <c r="Q146" s="171"/>
      <c r="R146" s="171"/>
      <c r="S146" s="171"/>
      <c r="T146" s="172"/>
      <c r="AT146" s="169" t="s">
        <v>135</v>
      </c>
      <c r="AU146" s="169" t="s">
        <v>133</v>
      </c>
      <c r="AV146" s="12" t="s">
        <v>20</v>
      </c>
      <c r="AW146" s="12" t="s">
        <v>35</v>
      </c>
      <c r="AX146" s="12" t="s">
        <v>72</v>
      </c>
      <c r="AY146" s="169" t="s">
        <v>124</v>
      </c>
    </row>
    <row r="147" spans="2:65" s="12" customFormat="1" x14ac:dyDescent="0.3">
      <c r="B147" s="165"/>
      <c r="D147" s="166" t="s">
        <v>135</v>
      </c>
      <c r="E147" s="167" t="s">
        <v>3</v>
      </c>
      <c r="F147" s="168" t="s">
        <v>213</v>
      </c>
      <c r="H147" s="169" t="s">
        <v>3</v>
      </c>
      <c r="L147" s="165"/>
      <c r="M147" s="170"/>
      <c r="N147" s="171"/>
      <c r="O147" s="171"/>
      <c r="P147" s="171"/>
      <c r="Q147" s="171"/>
      <c r="R147" s="171"/>
      <c r="S147" s="171"/>
      <c r="T147" s="172"/>
      <c r="AT147" s="169" t="s">
        <v>135</v>
      </c>
      <c r="AU147" s="169" t="s">
        <v>133</v>
      </c>
      <c r="AV147" s="12" t="s">
        <v>20</v>
      </c>
      <c r="AW147" s="12" t="s">
        <v>35</v>
      </c>
      <c r="AX147" s="12" t="s">
        <v>72</v>
      </c>
      <c r="AY147" s="169" t="s">
        <v>124</v>
      </c>
    </row>
    <row r="148" spans="2:65" s="11" customFormat="1" x14ac:dyDescent="0.3">
      <c r="B148" s="156"/>
      <c r="D148" s="166" t="s">
        <v>135</v>
      </c>
      <c r="E148" s="164" t="s">
        <v>3</v>
      </c>
      <c r="F148" s="173" t="s">
        <v>214</v>
      </c>
      <c r="H148" s="174">
        <v>5.7119999999999997</v>
      </c>
      <c r="L148" s="156"/>
      <c r="M148" s="161"/>
      <c r="N148" s="162"/>
      <c r="O148" s="162"/>
      <c r="P148" s="162"/>
      <c r="Q148" s="162"/>
      <c r="R148" s="162"/>
      <c r="S148" s="162"/>
      <c r="T148" s="163"/>
      <c r="AT148" s="164" t="s">
        <v>135</v>
      </c>
      <c r="AU148" s="164" t="s">
        <v>133</v>
      </c>
      <c r="AV148" s="11" t="s">
        <v>133</v>
      </c>
      <c r="AW148" s="11" t="s">
        <v>35</v>
      </c>
      <c r="AX148" s="11" t="s">
        <v>72</v>
      </c>
      <c r="AY148" s="164" t="s">
        <v>124</v>
      </c>
    </row>
    <row r="149" spans="2:65" s="11" customFormat="1" x14ac:dyDescent="0.3">
      <c r="B149" s="156"/>
      <c r="D149" s="166" t="s">
        <v>135</v>
      </c>
      <c r="E149" s="164" t="s">
        <v>3</v>
      </c>
      <c r="F149" s="173" t="s">
        <v>215</v>
      </c>
      <c r="H149" s="174">
        <v>11.256</v>
      </c>
      <c r="L149" s="156"/>
      <c r="M149" s="161"/>
      <c r="N149" s="162"/>
      <c r="O149" s="162"/>
      <c r="P149" s="162"/>
      <c r="Q149" s="162"/>
      <c r="R149" s="162"/>
      <c r="S149" s="162"/>
      <c r="T149" s="163"/>
      <c r="AT149" s="164" t="s">
        <v>135</v>
      </c>
      <c r="AU149" s="164" t="s">
        <v>133</v>
      </c>
      <c r="AV149" s="11" t="s">
        <v>133</v>
      </c>
      <c r="AW149" s="11" t="s">
        <v>35</v>
      </c>
      <c r="AX149" s="11" t="s">
        <v>72</v>
      </c>
      <c r="AY149" s="164" t="s">
        <v>124</v>
      </c>
    </row>
    <row r="150" spans="2:65" s="11" customFormat="1" x14ac:dyDescent="0.3">
      <c r="B150" s="156"/>
      <c r="D150" s="166" t="s">
        <v>135</v>
      </c>
      <c r="E150" s="164" t="s">
        <v>3</v>
      </c>
      <c r="F150" s="173" t="s">
        <v>216</v>
      </c>
      <c r="H150" s="174">
        <v>1.5680000000000001</v>
      </c>
      <c r="L150" s="156"/>
      <c r="M150" s="161"/>
      <c r="N150" s="162"/>
      <c r="O150" s="162"/>
      <c r="P150" s="162"/>
      <c r="Q150" s="162"/>
      <c r="R150" s="162"/>
      <c r="S150" s="162"/>
      <c r="T150" s="163"/>
      <c r="AT150" s="164" t="s">
        <v>135</v>
      </c>
      <c r="AU150" s="164" t="s">
        <v>133</v>
      </c>
      <c r="AV150" s="11" t="s">
        <v>133</v>
      </c>
      <c r="AW150" s="11" t="s">
        <v>35</v>
      </c>
      <c r="AX150" s="11" t="s">
        <v>72</v>
      </c>
      <c r="AY150" s="164" t="s">
        <v>124</v>
      </c>
    </row>
    <row r="151" spans="2:65" s="12" customFormat="1" x14ac:dyDescent="0.3">
      <c r="B151" s="165"/>
      <c r="D151" s="166" t="s">
        <v>135</v>
      </c>
      <c r="E151" s="167" t="s">
        <v>3</v>
      </c>
      <c r="F151" s="168" t="s">
        <v>217</v>
      </c>
      <c r="H151" s="169" t="s">
        <v>3</v>
      </c>
      <c r="L151" s="165"/>
      <c r="M151" s="170"/>
      <c r="N151" s="171"/>
      <c r="O151" s="171"/>
      <c r="P151" s="171"/>
      <c r="Q151" s="171"/>
      <c r="R151" s="171"/>
      <c r="S151" s="171"/>
      <c r="T151" s="172"/>
      <c r="AT151" s="169" t="s">
        <v>135</v>
      </c>
      <c r="AU151" s="169" t="s">
        <v>133</v>
      </c>
      <c r="AV151" s="12" t="s">
        <v>20</v>
      </c>
      <c r="AW151" s="12" t="s">
        <v>35</v>
      </c>
      <c r="AX151" s="12" t="s">
        <v>72</v>
      </c>
      <c r="AY151" s="169" t="s">
        <v>124</v>
      </c>
    </row>
    <row r="152" spans="2:65" s="11" customFormat="1" x14ac:dyDescent="0.3">
      <c r="B152" s="156"/>
      <c r="D152" s="166" t="s">
        <v>135</v>
      </c>
      <c r="E152" s="164" t="s">
        <v>3</v>
      </c>
      <c r="F152" s="173" t="s">
        <v>218</v>
      </c>
      <c r="H152" s="174">
        <v>5.0179999999999998</v>
      </c>
      <c r="L152" s="156"/>
      <c r="M152" s="161"/>
      <c r="N152" s="162"/>
      <c r="O152" s="162"/>
      <c r="P152" s="162"/>
      <c r="Q152" s="162"/>
      <c r="R152" s="162"/>
      <c r="S152" s="162"/>
      <c r="T152" s="163"/>
      <c r="AT152" s="164" t="s">
        <v>135</v>
      </c>
      <c r="AU152" s="164" t="s">
        <v>133</v>
      </c>
      <c r="AV152" s="11" t="s">
        <v>133</v>
      </c>
      <c r="AW152" s="11" t="s">
        <v>35</v>
      </c>
      <c r="AX152" s="11" t="s">
        <v>72</v>
      </c>
      <c r="AY152" s="164" t="s">
        <v>124</v>
      </c>
    </row>
    <row r="153" spans="2:65" s="11" customFormat="1" x14ac:dyDescent="0.3">
      <c r="B153" s="156"/>
      <c r="D153" s="166" t="s">
        <v>135</v>
      </c>
      <c r="E153" s="164" t="s">
        <v>3</v>
      </c>
      <c r="F153" s="173" t="s">
        <v>219</v>
      </c>
      <c r="H153" s="174">
        <v>9.7230000000000008</v>
      </c>
      <c r="L153" s="156"/>
      <c r="M153" s="161"/>
      <c r="N153" s="162"/>
      <c r="O153" s="162"/>
      <c r="P153" s="162"/>
      <c r="Q153" s="162"/>
      <c r="R153" s="162"/>
      <c r="S153" s="162"/>
      <c r="T153" s="163"/>
      <c r="AT153" s="164" t="s">
        <v>135</v>
      </c>
      <c r="AU153" s="164" t="s">
        <v>133</v>
      </c>
      <c r="AV153" s="11" t="s">
        <v>133</v>
      </c>
      <c r="AW153" s="11" t="s">
        <v>35</v>
      </c>
      <c r="AX153" s="11" t="s">
        <v>72</v>
      </c>
      <c r="AY153" s="164" t="s">
        <v>124</v>
      </c>
    </row>
    <row r="154" spans="2:65" s="13" customFormat="1" x14ac:dyDescent="0.3">
      <c r="B154" s="175"/>
      <c r="D154" s="157" t="s">
        <v>135</v>
      </c>
      <c r="E154" s="176" t="s">
        <v>3</v>
      </c>
      <c r="F154" s="177" t="s">
        <v>160</v>
      </c>
      <c r="H154" s="178">
        <v>33.277000000000001</v>
      </c>
      <c r="L154" s="175"/>
      <c r="M154" s="179"/>
      <c r="N154" s="180"/>
      <c r="O154" s="180"/>
      <c r="P154" s="180"/>
      <c r="Q154" s="180"/>
      <c r="R154" s="180"/>
      <c r="S154" s="180"/>
      <c r="T154" s="181"/>
      <c r="AT154" s="182" t="s">
        <v>135</v>
      </c>
      <c r="AU154" s="182" t="s">
        <v>133</v>
      </c>
      <c r="AV154" s="13" t="s">
        <v>125</v>
      </c>
      <c r="AW154" s="13" t="s">
        <v>35</v>
      </c>
      <c r="AX154" s="13" t="s">
        <v>20</v>
      </c>
      <c r="AY154" s="182" t="s">
        <v>124</v>
      </c>
    </row>
    <row r="155" spans="2:65" s="1" customFormat="1" ht="22.5" customHeight="1" x14ac:dyDescent="0.3">
      <c r="B155" s="144"/>
      <c r="C155" s="193" t="s">
        <v>220</v>
      </c>
      <c r="D155" s="193" t="s">
        <v>184</v>
      </c>
      <c r="E155" s="194" t="s">
        <v>221</v>
      </c>
      <c r="F155" s="195" t="s">
        <v>222</v>
      </c>
      <c r="G155" s="196" t="s">
        <v>139</v>
      </c>
      <c r="H155" s="197">
        <v>19.463000000000001</v>
      </c>
      <c r="I155" s="198"/>
      <c r="J155" s="198">
        <f>ROUND(I155*H155,2)</f>
        <v>0</v>
      </c>
      <c r="K155" s="195" t="s">
        <v>131</v>
      </c>
      <c r="L155" s="199"/>
      <c r="M155" s="200" t="s">
        <v>3</v>
      </c>
      <c r="N155" s="201" t="s">
        <v>44</v>
      </c>
      <c r="O155" s="153">
        <v>0</v>
      </c>
      <c r="P155" s="153">
        <f>O155*H155</f>
        <v>0</v>
      </c>
      <c r="Q155" s="153">
        <v>3.4000000000000002E-4</v>
      </c>
      <c r="R155" s="153">
        <f>Q155*H155</f>
        <v>6.6174200000000006E-3</v>
      </c>
      <c r="S155" s="153">
        <v>0</v>
      </c>
      <c r="T155" s="154">
        <f>S155*H155</f>
        <v>0</v>
      </c>
      <c r="AR155" s="18" t="s">
        <v>170</v>
      </c>
      <c r="AT155" s="18" t="s">
        <v>184</v>
      </c>
      <c r="AU155" s="18" t="s">
        <v>133</v>
      </c>
      <c r="AY155" s="18" t="s">
        <v>124</v>
      </c>
      <c r="BE155" s="155">
        <f>IF(N155="základní",J155,0)</f>
        <v>0</v>
      </c>
      <c r="BF155" s="155">
        <f>IF(N155="snížená",J155,0)</f>
        <v>0</v>
      </c>
      <c r="BG155" s="155">
        <f>IF(N155="zákl. přenesená",J155,0)</f>
        <v>0</v>
      </c>
      <c r="BH155" s="155">
        <f>IF(N155="sníž. přenesená",J155,0)</f>
        <v>0</v>
      </c>
      <c r="BI155" s="155">
        <f>IF(N155="nulová",J155,0)</f>
        <v>0</v>
      </c>
      <c r="BJ155" s="18" t="s">
        <v>133</v>
      </c>
      <c r="BK155" s="155">
        <f>ROUND(I155*H155,2)</f>
        <v>0</v>
      </c>
      <c r="BL155" s="18" t="s">
        <v>132</v>
      </c>
      <c r="BM155" s="18" t="s">
        <v>223</v>
      </c>
    </row>
    <row r="156" spans="2:65" s="12" customFormat="1" x14ac:dyDescent="0.3">
      <c r="B156" s="165"/>
      <c r="D156" s="166" t="s">
        <v>135</v>
      </c>
      <c r="E156" s="167" t="s">
        <v>3</v>
      </c>
      <c r="F156" s="168" t="s">
        <v>212</v>
      </c>
      <c r="H156" s="169" t="s">
        <v>3</v>
      </c>
      <c r="L156" s="165"/>
      <c r="M156" s="170"/>
      <c r="N156" s="171"/>
      <c r="O156" s="171"/>
      <c r="P156" s="171"/>
      <c r="Q156" s="171"/>
      <c r="R156" s="171"/>
      <c r="S156" s="171"/>
      <c r="T156" s="172"/>
      <c r="AT156" s="169" t="s">
        <v>135</v>
      </c>
      <c r="AU156" s="169" t="s">
        <v>133</v>
      </c>
      <c r="AV156" s="12" t="s">
        <v>20</v>
      </c>
      <c r="AW156" s="12" t="s">
        <v>35</v>
      </c>
      <c r="AX156" s="12" t="s">
        <v>72</v>
      </c>
      <c r="AY156" s="169" t="s">
        <v>124</v>
      </c>
    </row>
    <row r="157" spans="2:65" s="12" customFormat="1" x14ac:dyDescent="0.3">
      <c r="B157" s="165"/>
      <c r="D157" s="166" t="s">
        <v>135</v>
      </c>
      <c r="E157" s="167" t="s">
        <v>3</v>
      </c>
      <c r="F157" s="168" t="s">
        <v>213</v>
      </c>
      <c r="H157" s="169" t="s">
        <v>3</v>
      </c>
      <c r="L157" s="165"/>
      <c r="M157" s="170"/>
      <c r="N157" s="171"/>
      <c r="O157" s="171"/>
      <c r="P157" s="171"/>
      <c r="Q157" s="171"/>
      <c r="R157" s="171"/>
      <c r="S157" s="171"/>
      <c r="T157" s="172"/>
      <c r="AT157" s="169" t="s">
        <v>135</v>
      </c>
      <c r="AU157" s="169" t="s">
        <v>133</v>
      </c>
      <c r="AV157" s="12" t="s">
        <v>20</v>
      </c>
      <c r="AW157" s="12" t="s">
        <v>35</v>
      </c>
      <c r="AX157" s="12" t="s">
        <v>72</v>
      </c>
      <c r="AY157" s="169" t="s">
        <v>124</v>
      </c>
    </row>
    <row r="158" spans="2:65" s="11" customFormat="1" x14ac:dyDescent="0.3">
      <c r="B158" s="156"/>
      <c r="D158" s="166" t="s">
        <v>135</v>
      </c>
      <c r="E158" s="164" t="s">
        <v>3</v>
      </c>
      <c r="F158" s="173" t="s">
        <v>214</v>
      </c>
      <c r="H158" s="174">
        <v>5.7119999999999997</v>
      </c>
      <c r="L158" s="156"/>
      <c r="M158" s="161"/>
      <c r="N158" s="162"/>
      <c r="O158" s="162"/>
      <c r="P158" s="162"/>
      <c r="Q158" s="162"/>
      <c r="R158" s="162"/>
      <c r="S158" s="162"/>
      <c r="T158" s="163"/>
      <c r="AT158" s="164" t="s">
        <v>135</v>
      </c>
      <c r="AU158" s="164" t="s">
        <v>133</v>
      </c>
      <c r="AV158" s="11" t="s">
        <v>133</v>
      </c>
      <c r="AW158" s="11" t="s">
        <v>35</v>
      </c>
      <c r="AX158" s="11" t="s">
        <v>72</v>
      </c>
      <c r="AY158" s="164" t="s">
        <v>124</v>
      </c>
    </row>
    <row r="159" spans="2:65" s="11" customFormat="1" x14ac:dyDescent="0.3">
      <c r="B159" s="156"/>
      <c r="D159" s="166" t="s">
        <v>135</v>
      </c>
      <c r="E159" s="164" t="s">
        <v>3</v>
      </c>
      <c r="F159" s="173" t="s">
        <v>215</v>
      </c>
      <c r="H159" s="174">
        <v>11.256</v>
      </c>
      <c r="L159" s="156"/>
      <c r="M159" s="161"/>
      <c r="N159" s="162"/>
      <c r="O159" s="162"/>
      <c r="P159" s="162"/>
      <c r="Q159" s="162"/>
      <c r="R159" s="162"/>
      <c r="S159" s="162"/>
      <c r="T159" s="163"/>
      <c r="AT159" s="164" t="s">
        <v>135</v>
      </c>
      <c r="AU159" s="164" t="s">
        <v>133</v>
      </c>
      <c r="AV159" s="11" t="s">
        <v>133</v>
      </c>
      <c r="AW159" s="11" t="s">
        <v>35</v>
      </c>
      <c r="AX159" s="11" t="s">
        <v>72</v>
      </c>
      <c r="AY159" s="164" t="s">
        <v>124</v>
      </c>
    </row>
    <row r="160" spans="2:65" s="11" customFormat="1" x14ac:dyDescent="0.3">
      <c r="B160" s="156"/>
      <c r="D160" s="166" t="s">
        <v>135</v>
      </c>
      <c r="E160" s="164" t="s">
        <v>3</v>
      </c>
      <c r="F160" s="173" t="s">
        <v>216</v>
      </c>
      <c r="H160" s="174">
        <v>1.5680000000000001</v>
      </c>
      <c r="L160" s="156"/>
      <c r="M160" s="161"/>
      <c r="N160" s="162"/>
      <c r="O160" s="162"/>
      <c r="P160" s="162"/>
      <c r="Q160" s="162"/>
      <c r="R160" s="162"/>
      <c r="S160" s="162"/>
      <c r="T160" s="163"/>
      <c r="AT160" s="164" t="s">
        <v>135</v>
      </c>
      <c r="AU160" s="164" t="s">
        <v>133</v>
      </c>
      <c r="AV160" s="11" t="s">
        <v>133</v>
      </c>
      <c r="AW160" s="11" t="s">
        <v>35</v>
      </c>
      <c r="AX160" s="11" t="s">
        <v>72</v>
      </c>
      <c r="AY160" s="164" t="s">
        <v>124</v>
      </c>
    </row>
    <row r="161" spans="2:65" s="13" customFormat="1" x14ac:dyDescent="0.3">
      <c r="B161" s="175"/>
      <c r="D161" s="166" t="s">
        <v>135</v>
      </c>
      <c r="E161" s="182" t="s">
        <v>3</v>
      </c>
      <c r="F161" s="183" t="s">
        <v>160</v>
      </c>
      <c r="H161" s="184">
        <v>18.536000000000001</v>
      </c>
      <c r="L161" s="175"/>
      <c r="M161" s="179"/>
      <c r="N161" s="180"/>
      <c r="O161" s="180"/>
      <c r="P161" s="180"/>
      <c r="Q161" s="180"/>
      <c r="R161" s="180"/>
      <c r="S161" s="180"/>
      <c r="T161" s="181"/>
      <c r="AT161" s="182" t="s">
        <v>135</v>
      </c>
      <c r="AU161" s="182" t="s">
        <v>133</v>
      </c>
      <c r="AV161" s="13" t="s">
        <v>125</v>
      </c>
      <c r="AW161" s="13" t="s">
        <v>35</v>
      </c>
      <c r="AX161" s="13" t="s">
        <v>72</v>
      </c>
      <c r="AY161" s="182" t="s">
        <v>124</v>
      </c>
    </row>
    <row r="162" spans="2:65" s="11" customFormat="1" x14ac:dyDescent="0.3">
      <c r="B162" s="156"/>
      <c r="D162" s="166" t="s">
        <v>135</v>
      </c>
      <c r="E162" s="164" t="s">
        <v>3</v>
      </c>
      <c r="F162" s="173" t="s">
        <v>3</v>
      </c>
      <c r="H162" s="174">
        <v>0</v>
      </c>
      <c r="L162" s="156"/>
      <c r="M162" s="161"/>
      <c r="N162" s="162"/>
      <c r="O162" s="162"/>
      <c r="P162" s="162"/>
      <c r="Q162" s="162"/>
      <c r="R162" s="162"/>
      <c r="S162" s="162"/>
      <c r="T162" s="163"/>
      <c r="AT162" s="164" t="s">
        <v>135</v>
      </c>
      <c r="AU162" s="164" t="s">
        <v>133</v>
      </c>
      <c r="AV162" s="11" t="s">
        <v>133</v>
      </c>
      <c r="AW162" s="11" t="s">
        <v>35</v>
      </c>
      <c r="AX162" s="11" t="s">
        <v>72</v>
      </c>
      <c r="AY162" s="164" t="s">
        <v>124</v>
      </c>
    </row>
    <row r="163" spans="2:65" s="11" customFormat="1" x14ac:dyDescent="0.3">
      <c r="B163" s="156"/>
      <c r="D163" s="157" t="s">
        <v>135</v>
      </c>
      <c r="E163" s="158" t="s">
        <v>3</v>
      </c>
      <c r="F163" s="159" t="s">
        <v>224</v>
      </c>
      <c r="H163" s="160">
        <v>19.463000000000001</v>
      </c>
      <c r="L163" s="156"/>
      <c r="M163" s="161"/>
      <c r="N163" s="162"/>
      <c r="O163" s="162"/>
      <c r="P163" s="162"/>
      <c r="Q163" s="162"/>
      <c r="R163" s="162"/>
      <c r="S163" s="162"/>
      <c r="T163" s="163"/>
      <c r="AT163" s="164" t="s">
        <v>135</v>
      </c>
      <c r="AU163" s="164" t="s">
        <v>133</v>
      </c>
      <c r="AV163" s="11" t="s">
        <v>133</v>
      </c>
      <c r="AW163" s="11" t="s">
        <v>35</v>
      </c>
      <c r="AX163" s="11" t="s">
        <v>20</v>
      </c>
      <c r="AY163" s="164" t="s">
        <v>124</v>
      </c>
    </row>
    <row r="164" spans="2:65" s="1" customFormat="1" ht="31.5" customHeight="1" x14ac:dyDescent="0.3">
      <c r="B164" s="144"/>
      <c r="C164" s="193" t="s">
        <v>225</v>
      </c>
      <c r="D164" s="193" t="s">
        <v>184</v>
      </c>
      <c r="E164" s="194" t="s">
        <v>226</v>
      </c>
      <c r="F164" s="195" t="s">
        <v>227</v>
      </c>
      <c r="G164" s="196" t="s">
        <v>139</v>
      </c>
      <c r="H164" s="197">
        <v>15.484</v>
      </c>
      <c r="I164" s="198"/>
      <c r="J164" s="198">
        <f>ROUND(I164*H164,2)</f>
        <v>0</v>
      </c>
      <c r="K164" s="195" t="s">
        <v>131</v>
      </c>
      <c r="L164" s="199"/>
      <c r="M164" s="200" t="s">
        <v>3</v>
      </c>
      <c r="N164" s="201" t="s">
        <v>44</v>
      </c>
      <c r="O164" s="153">
        <v>0</v>
      </c>
      <c r="P164" s="153">
        <f>O164*H164</f>
        <v>0</v>
      </c>
      <c r="Q164" s="153">
        <v>1.1999999999999999E-3</v>
      </c>
      <c r="R164" s="153">
        <f>Q164*H164</f>
        <v>1.8580799999999998E-2</v>
      </c>
      <c r="S164" s="153">
        <v>0</v>
      </c>
      <c r="T164" s="154">
        <f>S164*H164</f>
        <v>0</v>
      </c>
      <c r="AR164" s="18" t="s">
        <v>170</v>
      </c>
      <c r="AT164" s="18" t="s">
        <v>184</v>
      </c>
      <c r="AU164" s="18" t="s">
        <v>133</v>
      </c>
      <c r="AY164" s="18" t="s">
        <v>124</v>
      </c>
      <c r="BE164" s="155">
        <f>IF(N164="základní",J164,0)</f>
        <v>0</v>
      </c>
      <c r="BF164" s="155">
        <f>IF(N164="snížená",J164,0)</f>
        <v>0</v>
      </c>
      <c r="BG164" s="155">
        <f>IF(N164="zákl. přenesená",J164,0)</f>
        <v>0</v>
      </c>
      <c r="BH164" s="155">
        <f>IF(N164="sníž. přenesená",J164,0)</f>
        <v>0</v>
      </c>
      <c r="BI164" s="155">
        <f>IF(N164="nulová",J164,0)</f>
        <v>0</v>
      </c>
      <c r="BJ164" s="18" t="s">
        <v>133</v>
      </c>
      <c r="BK164" s="155">
        <f>ROUND(I164*H164,2)</f>
        <v>0</v>
      </c>
      <c r="BL164" s="18" t="s">
        <v>132</v>
      </c>
      <c r="BM164" s="18" t="s">
        <v>228</v>
      </c>
    </row>
    <row r="165" spans="2:65" s="12" customFormat="1" x14ac:dyDescent="0.3">
      <c r="B165" s="165"/>
      <c r="D165" s="166" t="s">
        <v>135</v>
      </c>
      <c r="E165" s="167" t="s">
        <v>3</v>
      </c>
      <c r="F165" s="168" t="s">
        <v>229</v>
      </c>
      <c r="H165" s="169" t="s">
        <v>3</v>
      </c>
      <c r="L165" s="165"/>
      <c r="M165" s="170"/>
      <c r="N165" s="171"/>
      <c r="O165" s="171"/>
      <c r="P165" s="171"/>
      <c r="Q165" s="171"/>
      <c r="R165" s="171"/>
      <c r="S165" s="171"/>
      <c r="T165" s="172"/>
      <c r="AT165" s="169" t="s">
        <v>135</v>
      </c>
      <c r="AU165" s="169" t="s">
        <v>133</v>
      </c>
      <c r="AV165" s="12" t="s">
        <v>20</v>
      </c>
      <c r="AW165" s="12" t="s">
        <v>35</v>
      </c>
      <c r="AX165" s="12" t="s">
        <v>72</v>
      </c>
      <c r="AY165" s="169" t="s">
        <v>124</v>
      </c>
    </row>
    <row r="166" spans="2:65" s="12" customFormat="1" x14ac:dyDescent="0.3">
      <c r="B166" s="165"/>
      <c r="D166" s="166" t="s">
        <v>135</v>
      </c>
      <c r="E166" s="167" t="s">
        <v>3</v>
      </c>
      <c r="F166" s="168" t="s">
        <v>217</v>
      </c>
      <c r="H166" s="169" t="s">
        <v>3</v>
      </c>
      <c r="L166" s="165"/>
      <c r="M166" s="170"/>
      <c r="N166" s="171"/>
      <c r="O166" s="171"/>
      <c r="P166" s="171"/>
      <c r="Q166" s="171"/>
      <c r="R166" s="171"/>
      <c r="S166" s="171"/>
      <c r="T166" s="172"/>
      <c r="AT166" s="169" t="s">
        <v>135</v>
      </c>
      <c r="AU166" s="169" t="s">
        <v>133</v>
      </c>
      <c r="AV166" s="12" t="s">
        <v>20</v>
      </c>
      <c r="AW166" s="12" t="s">
        <v>35</v>
      </c>
      <c r="AX166" s="12" t="s">
        <v>72</v>
      </c>
      <c r="AY166" s="169" t="s">
        <v>124</v>
      </c>
    </row>
    <row r="167" spans="2:65" s="11" customFormat="1" x14ac:dyDescent="0.3">
      <c r="B167" s="156"/>
      <c r="D167" s="166" t="s">
        <v>135</v>
      </c>
      <c r="E167" s="164" t="s">
        <v>3</v>
      </c>
      <c r="F167" s="173" t="s">
        <v>218</v>
      </c>
      <c r="H167" s="174">
        <v>5.0179999999999998</v>
      </c>
      <c r="L167" s="156"/>
      <c r="M167" s="161"/>
      <c r="N167" s="162"/>
      <c r="O167" s="162"/>
      <c r="P167" s="162"/>
      <c r="Q167" s="162"/>
      <c r="R167" s="162"/>
      <c r="S167" s="162"/>
      <c r="T167" s="163"/>
      <c r="AT167" s="164" t="s">
        <v>135</v>
      </c>
      <c r="AU167" s="164" t="s">
        <v>133</v>
      </c>
      <c r="AV167" s="11" t="s">
        <v>133</v>
      </c>
      <c r="AW167" s="11" t="s">
        <v>35</v>
      </c>
      <c r="AX167" s="11" t="s">
        <v>72</v>
      </c>
      <c r="AY167" s="164" t="s">
        <v>124</v>
      </c>
    </row>
    <row r="168" spans="2:65" s="11" customFormat="1" x14ac:dyDescent="0.3">
      <c r="B168" s="156"/>
      <c r="D168" s="166" t="s">
        <v>135</v>
      </c>
      <c r="E168" s="164" t="s">
        <v>3</v>
      </c>
      <c r="F168" s="173" t="s">
        <v>219</v>
      </c>
      <c r="H168" s="174">
        <v>9.7230000000000008</v>
      </c>
      <c r="L168" s="156"/>
      <c r="M168" s="161"/>
      <c r="N168" s="162"/>
      <c r="O168" s="162"/>
      <c r="P168" s="162"/>
      <c r="Q168" s="162"/>
      <c r="R168" s="162"/>
      <c r="S168" s="162"/>
      <c r="T168" s="163"/>
      <c r="AT168" s="164" t="s">
        <v>135</v>
      </c>
      <c r="AU168" s="164" t="s">
        <v>133</v>
      </c>
      <c r="AV168" s="11" t="s">
        <v>133</v>
      </c>
      <c r="AW168" s="11" t="s">
        <v>35</v>
      </c>
      <c r="AX168" s="11" t="s">
        <v>72</v>
      </c>
      <c r="AY168" s="164" t="s">
        <v>124</v>
      </c>
    </row>
    <row r="169" spans="2:65" s="13" customFormat="1" x14ac:dyDescent="0.3">
      <c r="B169" s="175"/>
      <c r="D169" s="166" t="s">
        <v>135</v>
      </c>
      <c r="E169" s="182" t="s">
        <v>3</v>
      </c>
      <c r="F169" s="183" t="s">
        <v>160</v>
      </c>
      <c r="H169" s="184">
        <v>14.741</v>
      </c>
      <c r="L169" s="175"/>
      <c r="M169" s="179"/>
      <c r="N169" s="180"/>
      <c r="O169" s="180"/>
      <c r="P169" s="180"/>
      <c r="Q169" s="180"/>
      <c r="R169" s="180"/>
      <c r="S169" s="180"/>
      <c r="T169" s="181"/>
      <c r="AT169" s="182" t="s">
        <v>135</v>
      </c>
      <c r="AU169" s="182" t="s">
        <v>133</v>
      </c>
      <c r="AV169" s="13" t="s">
        <v>125</v>
      </c>
      <c r="AW169" s="13" t="s">
        <v>35</v>
      </c>
      <c r="AX169" s="13" t="s">
        <v>72</v>
      </c>
      <c r="AY169" s="182" t="s">
        <v>124</v>
      </c>
    </row>
    <row r="170" spans="2:65" s="11" customFormat="1" x14ac:dyDescent="0.3">
      <c r="B170" s="156"/>
      <c r="D170" s="157" t="s">
        <v>135</v>
      </c>
      <c r="E170" s="158" t="s">
        <v>3</v>
      </c>
      <c r="F170" s="159" t="s">
        <v>230</v>
      </c>
      <c r="H170" s="160">
        <v>15.484</v>
      </c>
      <c r="L170" s="156"/>
      <c r="M170" s="161"/>
      <c r="N170" s="162"/>
      <c r="O170" s="162"/>
      <c r="P170" s="162"/>
      <c r="Q170" s="162"/>
      <c r="R170" s="162"/>
      <c r="S170" s="162"/>
      <c r="T170" s="163"/>
      <c r="AT170" s="164" t="s">
        <v>135</v>
      </c>
      <c r="AU170" s="164" t="s">
        <v>133</v>
      </c>
      <c r="AV170" s="11" t="s">
        <v>133</v>
      </c>
      <c r="AW170" s="11" t="s">
        <v>35</v>
      </c>
      <c r="AX170" s="11" t="s">
        <v>20</v>
      </c>
      <c r="AY170" s="164" t="s">
        <v>124</v>
      </c>
    </row>
    <row r="171" spans="2:65" s="1" customFormat="1" ht="31.5" customHeight="1" x14ac:dyDescent="0.3">
      <c r="B171" s="144"/>
      <c r="C171" s="145" t="s">
        <v>231</v>
      </c>
      <c r="D171" s="145" t="s">
        <v>127</v>
      </c>
      <c r="E171" s="146" t="s">
        <v>232</v>
      </c>
      <c r="F171" s="147" t="s">
        <v>233</v>
      </c>
      <c r="G171" s="148" t="s">
        <v>139</v>
      </c>
      <c r="H171" s="149">
        <v>213.65600000000001</v>
      </c>
      <c r="I171" s="150"/>
      <c r="J171" s="150">
        <f>ROUND(I171*H171,2)</f>
        <v>0</v>
      </c>
      <c r="K171" s="147" t="s">
        <v>131</v>
      </c>
      <c r="L171" s="32"/>
      <c r="M171" s="151" t="s">
        <v>3</v>
      </c>
      <c r="N171" s="152" t="s">
        <v>44</v>
      </c>
      <c r="O171" s="153">
        <v>1.04</v>
      </c>
      <c r="P171" s="153">
        <f>O171*H171</f>
        <v>222.20224000000002</v>
      </c>
      <c r="Q171" s="153">
        <v>8.3199999999999993E-3</v>
      </c>
      <c r="R171" s="153">
        <f>Q171*H171</f>
        <v>1.77761792</v>
      </c>
      <c r="S171" s="153">
        <v>0</v>
      </c>
      <c r="T171" s="154">
        <f>S171*H171</f>
        <v>0</v>
      </c>
      <c r="AR171" s="18" t="s">
        <v>132</v>
      </c>
      <c r="AT171" s="18" t="s">
        <v>127</v>
      </c>
      <c r="AU171" s="18" t="s">
        <v>133</v>
      </c>
      <c r="AY171" s="18" t="s">
        <v>124</v>
      </c>
      <c r="BE171" s="155">
        <f>IF(N171="základní",J171,0)</f>
        <v>0</v>
      </c>
      <c r="BF171" s="155">
        <f>IF(N171="snížená",J171,0)</f>
        <v>0</v>
      </c>
      <c r="BG171" s="155">
        <f>IF(N171="zákl. přenesená",J171,0)</f>
        <v>0</v>
      </c>
      <c r="BH171" s="155">
        <f>IF(N171="sníž. přenesená",J171,0)</f>
        <v>0</v>
      </c>
      <c r="BI171" s="155">
        <f>IF(N171="nulová",J171,0)</f>
        <v>0</v>
      </c>
      <c r="BJ171" s="18" t="s">
        <v>133</v>
      </c>
      <c r="BK171" s="155">
        <f>ROUND(I171*H171,2)</f>
        <v>0</v>
      </c>
      <c r="BL171" s="18" t="s">
        <v>132</v>
      </c>
      <c r="BM171" s="18" t="s">
        <v>234</v>
      </c>
    </row>
    <row r="172" spans="2:65" s="12" customFormat="1" x14ac:dyDescent="0.3">
      <c r="B172" s="165"/>
      <c r="D172" s="166" t="s">
        <v>135</v>
      </c>
      <c r="E172" s="167" t="s">
        <v>3</v>
      </c>
      <c r="F172" s="168" t="s">
        <v>212</v>
      </c>
      <c r="H172" s="169" t="s">
        <v>3</v>
      </c>
      <c r="L172" s="165"/>
      <c r="M172" s="170"/>
      <c r="N172" s="171"/>
      <c r="O172" s="171"/>
      <c r="P172" s="171"/>
      <c r="Q172" s="171"/>
      <c r="R172" s="171"/>
      <c r="S172" s="171"/>
      <c r="T172" s="172"/>
      <c r="AT172" s="169" t="s">
        <v>135</v>
      </c>
      <c r="AU172" s="169" t="s">
        <v>133</v>
      </c>
      <c r="AV172" s="12" t="s">
        <v>20</v>
      </c>
      <c r="AW172" s="12" t="s">
        <v>35</v>
      </c>
      <c r="AX172" s="12" t="s">
        <v>72</v>
      </c>
      <c r="AY172" s="169" t="s">
        <v>124</v>
      </c>
    </row>
    <row r="173" spans="2:65" s="12" customFormat="1" x14ac:dyDescent="0.3">
      <c r="B173" s="165"/>
      <c r="D173" s="166" t="s">
        <v>135</v>
      </c>
      <c r="E173" s="167" t="s">
        <v>3</v>
      </c>
      <c r="F173" s="168" t="s">
        <v>235</v>
      </c>
      <c r="H173" s="169" t="s">
        <v>3</v>
      </c>
      <c r="L173" s="165"/>
      <c r="M173" s="170"/>
      <c r="N173" s="171"/>
      <c r="O173" s="171"/>
      <c r="P173" s="171"/>
      <c r="Q173" s="171"/>
      <c r="R173" s="171"/>
      <c r="S173" s="171"/>
      <c r="T173" s="172"/>
      <c r="AT173" s="169" t="s">
        <v>135</v>
      </c>
      <c r="AU173" s="169" t="s">
        <v>133</v>
      </c>
      <c r="AV173" s="12" t="s">
        <v>20</v>
      </c>
      <c r="AW173" s="12" t="s">
        <v>35</v>
      </c>
      <c r="AX173" s="12" t="s">
        <v>72</v>
      </c>
      <c r="AY173" s="169" t="s">
        <v>124</v>
      </c>
    </row>
    <row r="174" spans="2:65" s="11" customFormat="1" x14ac:dyDescent="0.3">
      <c r="B174" s="156"/>
      <c r="D174" s="166" t="s">
        <v>135</v>
      </c>
      <c r="E174" s="164" t="s">
        <v>3</v>
      </c>
      <c r="F174" s="173" t="s">
        <v>236</v>
      </c>
      <c r="H174" s="174">
        <v>39.762</v>
      </c>
      <c r="L174" s="156"/>
      <c r="M174" s="161"/>
      <c r="N174" s="162"/>
      <c r="O174" s="162"/>
      <c r="P174" s="162"/>
      <c r="Q174" s="162"/>
      <c r="R174" s="162"/>
      <c r="S174" s="162"/>
      <c r="T174" s="163"/>
      <c r="AT174" s="164" t="s">
        <v>135</v>
      </c>
      <c r="AU174" s="164" t="s">
        <v>133</v>
      </c>
      <c r="AV174" s="11" t="s">
        <v>133</v>
      </c>
      <c r="AW174" s="11" t="s">
        <v>35</v>
      </c>
      <c r="AX174" s="11" t="s">
        <v>72</v>
      </c>
      <c r="AY174" s="164" t="s">
        <v>124</v>
      </c>
    </row>
    <row r="175" spans="2:65" s="11" customFormat="1" x14ac:dyDescent="0.3">
      <c r="B175" s="156"/>
      <c r="D175" s="166" t="s">
        <v>135</v>
      </c>
      <c r="E175" s="164" t="s">
        <v>3</v>
      </c>
      <c r="F175" s="173" t="s">
        <v>237</v>
      </c>
      <c r="H175" s="174">
        <v>79.524000000000001</v>
      </c>
      <c r="L175" s="156"/>
      <c r="M175" s="161"/>
      <c r="N175" s="162"/>
      <c r="O175" s="162"/>
      <c r="P175" s="162"/>
      <c r="Q175" s="162"/>
      <c r="R175" s="162"/>
      <c r="S175" s="162"/>
      <c r="T175" s="163"/>
      <c r="AT175" s="164" t="s">
        <v>135</v>
      </c>
      <c r="AU175" s="164" t="s">
        <v>133</v>
      </c>
      <c r="AV175" s="11" t="s">
        <v>133</v>
      </c>
      <c r="AW175" s="11" t="s">
        <v>35</v>
      </c>
      <c r="AX175" s="11" t="s">
        <v>72</v>
      </c>
      <c r="AY175" s="164" t="s">
        <v>124</v>
      </c>
    </row>
    <row r="176" spans="2:65" s="12" customFormat="1" x14ac:dyDescent="0.3">
      <c r="B176" s="165"/>
      <c r="D176" s="166" t="s">
        <v>135</v>
      </c>
      <c r="E176" s="167" t="s">
        <v>3</v>
      </c>
      <c r="F176" s="294" t="s">
        <v>1035</v>
      </c>
      <c r="H176" s="169" t="s">
        <v>3</v>
      </c>
      <c r="L176" s="165"/>
      <c r="M176" s="170"/>
      <c r="N176" s="171"/>
      <c r="O176" s="171"/>
      <c r="P176" s="171"/>
      <c r="Q176" s="171"/>
      <c r="R176" s="171"/>
      <c r="S176" s="171"/>
      <c r="T176" s="172"/>
      <c r="AT176" s="169" t="s">
        <v>135</v>
      </c>
      <c r="AU176" s="169" t="s">
        <v>133</v>
      </c>
      <c r="AV176" s="12" t="s">
        <v>20</v>
      </c>
      <c r="AW176" s="12" t="s">
        <v>35</v>
      </c>
      <c r="AX176" s="12" t="s">
        <v>72</v>
      </c>
      <c r="AY176" s="169" t="s">
        <v>124</v>
      </c>
    </row>
    <row r="177" spans="2:65" s="11" customFormat="1" x14ac:dyDescent="0.3">
      <c r="B177" s="156"/>
      <c r="D177" s="166" t="s">
        <v>135</v>
      </c>
      <c r="E177" s="164" t="s">
        <v>3</v>
      </c>
      <c r="F177" s="173" t="s">
        <v>238</v>
      </c>
      <c r="H177" s="174">
        <v>38.39</v>
      </c>
      <c r="L177" s="156"/>
      <c r="M177" s="161"/>
      <c r="N177" s="162"/>
      <c r="O177" s="162"/>
      <c r="P177" s="162"/>
      <c r="Q177" s="162"/>
      <c r="R177" s="162"/>
      <c r="S177" s="162"/>
      <c r="T177" s="163"/>
      <c r="AT177" s="164" t="s">
        <v>135</v>
      </c>
      <c r="AU177" s="164" t="s">
        <v>133</v>
      </c>
      <c r="AV177" s="11" t="s">
        <v>133</v>
      </c>
      <c r="AW177" s="11" t="s">
        <v>35</v>
      </c>
      <c r="AX177" s="11" t="s">
        <v>72</v>
      </c>
      <c r="AY177" s="164" t="s">
        <v>124</v>
      </c>
    </row>
    <row r="178" spans="2:65" s="11" customFormat="1" x14ac:dyDescent="0.3">
      <c r="B178" s="156"/>
      <c r="D178" s="166" t="s">
        <v>135</v>
      </c>
      <c r="E178" s="164" t="s">
        <v>3</v>
      </c>
      <c r="F178" s="173" t="s">
        <v>239</v>
      </c>
      <c r="H178" s="174">
        <v>11.35</v>
      </c>
      <c r="L178" s="156"/>
      <c r="M178" s="161"/>
      <c r="N178" s="162"/>
      <c r="O178" s="162"/>
      <c r="P178" s="162"/>
      <c r="Q178" s="162"/>
      <c r="R178" s="162"/>
      <c r="S178" s="162"/>
      <c r="T178" s="163"/>
      <c r="AT178" s="164" t="s">
        <v>135</v>
      </c>
      <c r="AU178" s="164" t="s">
        <v>133</v>
      </c>
      <c r="AV178" s="11" t="s">
        <v>133</v>
      </c>
      <c r="AW178" s="11" t="s">
        <v>35</v>
      </c>
      <c r="AX178" s="11" t="s">
        <v>72</v>
      </c>
      <c r="AY178" s="164" t="s">
        <v>124</v>
      </c>
    </row>
    <row r="179" spans="2:65" s="11" customFormat="1" x14ac:dyDescent="0.3">
      <c r="B179" s="156"/>
      <c r="D179" s="166" t="s">
        <v>135</v>
      </c>
      <c r="E179" s="164" t="s">
        <v>3</v>
      </c>
      <c r="F179" s="173" t="s">
        <v>240</v>
      </c>
      <c r="H179" s="174">
        <v>9.32</v>
      </c>
      <c r="L179" s="156"/>
      <c r="M179" s="161"/>
      <c r="N179" s="162"/>
      <c r="O179" s="162"/>
      <c r="P179" s="162"/>
      <c r="Q179" s="162"/>
      <c r="R179" s="162"/>
      <c r="S179" s="162"/>
      <c r="T179" s="163"/>
      <c r="AT179" s="164" t="s">
        <v>135</v>
      </c>
      <c r="AU179" s="164" t="s">
        <v>133</v>
      </c>
      <c r="AV179" s="11" t="s">
        <v>133</v>
      </c>
      <c r="AW179" s="11" t="s">
        <v>35</v>
      </c>
      <c r="AX179" s="11" t="s">
        <v>72</v>
      </c>
      <c r="AY179" s="164" t="s">
        <v>124</v>
      </c>
    </row>
    <row r="180" spans="2:65" s="11" customFormat="1" x14ac:dyDescent="0.3">
      <c r="B180" s="156"/>
      <c r="D180" s="166" t="s">
        <v>135</v>
      </c>
      <c r="E180" s="164" t="s">
        <v>3</v>
      </c>
      <c r="F180" s="173" t="s">
        <v>241</v>
      </c>
      <c r="H180" s="174">
        <v>35.31</v>
      </c>
      <c r="L180" s="156"/>
      <c r="M180" s="161"/>
      <c r="N180" s="162"/>
      <c r="O180" s="162"/>
      <c r="P180" s="162"/>
      <c r="Q180" s="162"/>
      <c r="R180" s="162"/>
      <c r="S180" s="162"/>
      <c r="T180" s="163"/>
      <c r="AT180" s="164" t="s">
        <v>135</v>
      </c>
      <c r="AU180" s="164" t="s">
        <v>133</v>
      </c>
      <c r="AV180" s="11" t="s">
        <v>133</v>
      </c>
      <c r="AW180" s="11" t="s">
        <v>35</v>
      </c>
      <c r="AX180" s="11" t="s">
        <v>72</v>
      </c>
      <c r="AY180" s="164" t="s">
        <v>124</v>
      </c>
    </row>
    <row r="181" spans="2:65" s="13" customFormat="1" x14ac:dyDescent="0.3">
      <c r="B181" s="175"/>
      <c r="D181" s="157" t="s">
        <v>135</v>
      </c>
      <c r="E181" s="176" t="s">
        <v>3</v>
      </c>
      <c r="F181" s="177" t="s">
        <v>160</v>
      </c>
      <c r="H181" s="178">
        <v>213.65600000000001</v>
      </c>
      <c r="L181" s="175"/>
      <c r="M181" s="179"/>
      <c r="N181" s="180"/>
      <c r="O181" s="180"/>
      <c r="P181" s="180"/>
      <c r="Q181" s="180"/>
      <c r="R181" s="180"/>
      <c r="S181" s="180"/>
      <c r="T181" s="181"/>
      <c r="AT181" s="182" t="s">
        <v>135</v>
      </c>
      <c r="AU181" s="182" t="s">
        <v>133</v>
      </c>
      <c r="AV181" s="13" t="s">
        <v>125</v>
      </c>
      <c r="AW181" s="13" t="s">
        <v>35</v>
      </c>
      <c r="AX181" s="13" t="s">
        <v>20</v>
      </c>
      <c r="AY181" s="182" t="s">
        <v>124</v>
      </c>
    </row>
    <row r="182" spans="2:65" s="1" customFormat="1" ht="44.25" customHeight="1" x14ac:dyDescent="0.3">
      <c r="B182" s="144"/>
      <c r="C182" s="193" t="s">
        <v>242</v>
      </c>
      <c r="D182" s="193" t="s">
        <v>184</v>
      </c>
      <c r="E182" s="194" t="s">
        <v>243</v>
      </c>
      <c r="F182" s="195" t="s">
        <v>244</v>
      </c>
      <c r="G182" s="196" t="s">
        <v>139</v>
      </c>
      <c r="H182" s="197">
        <v>125.25</v>
      </c>
      <c r="I182" s="198"/>
      <c r="J182" s="198">
        <f>ROUND(I182*H182,2)</f>
        <v>0</v>
      </c>
      <c r="K182" s="147" t="s">
        <v>1032</v>
      </c>
      <c r="L182" s="199"/>
      <c r="M182" s="200" t="s">
        <v>3</v>
      </c>
      <c r="N182" s="201" t="s">
        <v>44</v>
      </c>
      <c r="O182" s="153">
        <v>0</v>
      </c>
      <c r="P182" s="153">
        <f>O182*H182</f>
        <v>0</v>
      </c>
      <c r="Q182" s="153">
        <v>1.6999999999999999E-3</v>
      </c>
      <c r="R182" s="153">
        <f>Q182*H182</f>
        <v>0.21292499999999998</v>
      </c>
      <c r="S182" s="153">
        <v>0</v>
      </c>
      <c r="T182" s="154">
        <f>S182*H182</f>
        <v>0</v>
      </c>
      <c r="AR182" s="18" t="s">
        <v>170</v>
      </c>
      <c r="AT182" s="18" t="s">
        <v>184</v>
      </c>
      <c r="AU182" s="18" t="s">
        <v>133</v>
      </c>
      <c r="AY182" s="18" t="s">
        <v>124</v>
      </c>
      <c r="BE182" s="155">
        <f>IF(N182="základní",J182,0)</f>
        <v>0</v>
      </c>
      <c r="BF182" s="155">
        <f>IF(N182="snížená",J182,0)</f>
        <v>0</v>
      </c>
      <c r="BG182" s="155">
        <f>IF(N182="zákl. přenesená",J182,0)</f>
        <v>0</v>
      </c>
      <c r="BH182" s="155">
        <f>IF(N182="sníž. přenesená",J182,0)</f>
        <v>0</v>
      </c>
      <c r="BI182" s="155">
        <f>IF(N182="nulová",J182,0)</f>
        <v>0</v>
      </c>
      <c r="BJ182" s="18" t="s">
        <v>133</v>
      </c>
      <c r="BK182" s="155">
        <f>ROUND(I182*H182,2)</f>
        <v>0</v>
      </c>
      <c r="BL182" s="18" t="s">
        <v>132</v>
      </c>
      <c r="BM182" s="18" t="s">
        <v>245</v>
      </c>
    </row>
    <row r="183" spans="2:65" s="12" customFormat="1" x14ac:dyDescent="0.3">
      <c r="B183" s="165"/>
      <c r="D183" s="166" t="s">
        <v>135</v>
      </c>
      <c r="E183" s="167" t="s">
        <v>3</v>
      </c>
      <c r="F183" s="168" t="s">
        <v>212</v>
      </c>
      <c r="H183" s="169" t="s">
        <v>3</v>
      </c>
      <c r="L183" s="165"/>
      <c r="M183" s="170"/>
      <c r="N183" s="171"/>
      <c r="O183" s="171"/>
      <c r="P183" s="171"/>
      <c r="Q183" s="171"/>
      <c r="R183" s="171"/>
      <c r="S183" s="171"/>
      <c r="T183" s="172"/>
      <c r="AT183" s="169" t="s">
        <v>135</v>
      </c>
      <c r="AU183" s="169" t="s">
        <v>133</v>
      </c>
      <c r="AV183" s="12" t="s">
        <v>20</v>
      </c>
      <c r="AW183" s="12" t="s">
        <v>35</v>
      </c>
      <c r="AX183" s="12" t="s">
        <v>72</v>
      </c>
      <c r="AY183" s="169" t="s">
        <v>124</v>
      </c>
    </row>
    <row r="184" spans="2:65" s="12" customFormat="1" x14ac:dyDescent="0.3">
      <c r="B184" s="165"/>
      <c r="D184" s="166" t="s">
        <v>135</v>
      </c>
      <c r="E184" s="167" t="s">
        <v>3</v>
      </c>
      <c r="F184" s="168" t="s">
        <v>235</v>
      </c>
      <c r="H184" s="169" t="s">
        <v>3</v>
      </c>
      <c r="L184" s="165"/>
      <c r="M184" s="170"/>
      <c r="N184" s="171"/>
      <c r="O184" s="171"/>
      <c r="P184" s="171"/>
      <c r="Q184" s="171"/>
      <c r="R184" s="171"/>
      <c r="S184" s="171"/>
      <c r="T184" s="172"/>
      <c r="AT184" s="169" t="s">
        <v>135</v>
      </c>
      <c r="AU184" s="169" t="s">
        <v>133</v>
      </c>
      <c r="AV184" s="12" t="s">
        <v>20</v>
      </c>
      <c r="AW184" s="12" t="s">
        <v>35</v>
      </c>
      <c r="AX184" s="12" t="s">
        <v>72</v>
      </c>
      <c r="AY184" s="169" t="s">
        <v>124</v>
      </c>
    </row>
    <row r="185" spans="2:65" s="11" customFormat="1" x14ac:dyDescent="0.3">
      <c r="B185" s="156"/>
      <c r="D185" s="166" t="s">
        <v>135</v>
      </c>
      <c r="E185" s="164" t="s">
        <v>3</v>
      </c>
      <c r="F185" s="173" t="s">
        <v>236</v>
      </c>
      <c r="H185" s="174">
        <v>39.762</v>
      </c>
      <c r="L185" s="156"/>
      <c r="M185" s="161"/>
      <c r="N185" s="162"/>
      <c r="O185" s="162"/>
      <c r="P185" s="162"/>
      <c r="Q185" s="162"/>
      <c r="R185" s="162"/>
      <c r="S185" s="162"/>
      <c r="T185" s="163"/>
      <c r="AT185" s="164" t="s">
        <v>135</v>
      </c>
      <c r="AU185" s="164" t="s">
        <v>133</v>
      </c>
      <c r="AV185" s="11" t="s">
        <v>133</v>
      </c>
      <c r="AW185" s="11" t="s">
        <v>35</v>
      </c>
      <c r="AX185" s="11" t="s">
        <v>72</v>
      </c>
      <c r="AY185" s="164" t="s">
        <v>124</v>
      </c>
    </row>
    <row r="186" spans="2:65" s="11" customFormat="1" x14ac:dyDescent="0.3">
      <c r="B186" s="156"/>
      <c r="D186" s="166" t="s">
        <v>135</v>
      </c>
      <c r="E186" s="164" t="s">
        <v>3</v>
      </c>
      <c r="F186" s="173" t="s">
        <v>237</v>
      </c>
      <c r="H186" s="174">
        <v>79.524000000000001</v>
      </c>
      <c r="L186" s="156"/>
      <c r="M186" s="161"/>
      <c r="N186" s="162"/>
      <c r="O186" s="162"/>
      <c r="P186" s="162"/>
      <c r="Q186" s="162"/>
      <c r="R186" s="162"/>
      <c r="S186" s="162"/>
      <c r="T186" s="163"/>
      <c r="AT186" s="164" t="s">
        <v>135</v>
      </c>
      <c r="AU186" s="164" t="s">
        <v>133</v>
      </c>
      <c r="AV186" s="11" t="s">
        <v>133</v>
      </c>
      <c r="AW186" s="11" t="s">
        <v>35</v>
      </c>
      <c r="AX186" s="11" t="s">
        <v>72</v>
      </c>
      <c r="AY186" s="164" t="s">
        <v>124</v>
      </c>
    </row>
    <row r="187" spans="2:65" s="13" customFormat="1" x14ac:dyDescent="0.3">
      <c r="B187" s="175"/>
      <c r="D187" s="166" t="s">
        <v>135</v>
      </c>
      <c r="E187" s="182" t="s">
        <v>3</v>
      </c>
      <c r="F187" s="183" t="s">
        <v>160</v>
      </c>
      <c r="H187" s="184">
        <v>119.286</v>
      </c>
      <c r="L187" s="175"/>
      <c r="M187" s="179"/>
      <c r="N187" s="180"/>
      <c r="O187" s="180"/>
      <c r="P187" s="180"/>
      <c r="Q187" s="180"/>
      <c r="R187" s="180"/>
      <c r="S187" s="180"/>
      <c r="T187" s="181"/>
      <c r="AT187" s="182" t="s">
        <v>135</v>
      </c>
      <c r="AU187" s="182" t="s">
        <v>133</v>
      </c>
      <c r="AV187" s="13" t="s">
        <v>125</v>
      </c>
      <c r="AW187" s="13" t="s">
        <v>35</v>
      </c>
      <c r="AX187" s="13" t="s">
        <v>72</v>
      </c>
      <c r="AY187" s="182" t="s">
        <v>124</v>
      </c>
    </row>
    <row r="188" spans="2:65" s="11" customFormat="1" x14ac:dyDescent="0.3">
      <c r="B188" s="156"/>
      <c r="D188" s="166" t="s">
        <v>135</v>
      </c>
      <c r="E188" s="164" t="s">
        <v>3</v>
      </c>
      <c r="F188" s="173" t="s">
        <v>3</v>
      </c>
      <c r="H188" s="174">
        <v>0</v>
      </c>
      <c r="L188" s="156"/>
      <c r="M188" s="161"/>
      <c r="N188" s="162"/>
      <c r="O188" s="162"/>
      <c r="P188" s="162"/>
      <c r="Q188" s="162"/>
      <c r="R188" s="162"/>
      <c r="S188" s="162"/>
      <c r="T188" s="163"/>
      <c r="AT188" s="164" t="s">
        <v>135</v>
      </c>
      <c r="AU188" s="164" t="s">
        <v>133</v>
      </c>
      <c r="AV188" s="11" t="s">
        <v>133</v>
      </c>
      <c r="AW188" s="11" t="s">
        <v>35</v>
      </c>
      <c r="AX188" s="11" t="s">
        <v>72</v>
      </c>
      <c r="AY188" s="164" t="s">
        <v>124</v>
      </c>
    </row>
    <row r="189" spans="2:65" s="11" customFormat="1" x14ac:dyDescent="0.3">
      <c r="B189" s="156"/>
      <c r="D189" s="157" t="s">
        <v>135</v>
      </c>
      <c r="E189" s="158" t="s">
        <v>3</v>
      </c>
      <c r="F189" s="159" t="s">
        <v>246</v>
      </c>
      <c r="H189" s="160">
        <v>125.25</v>
      </c>
      <c r="L189" s="156"/>
      <c r="M189" s="161"/>
      <c r="N189" s="162"/>
      <c r="O189" s="162"/>
      <c r="P189" s="162"/>
      <c r="Q189" s="162"/>
      <c r="R189" s="162"/>
      <c r="S189" s="162"/>
      <c r="T189" s="163"/>
      <c r="AT189" s="164" t="s">
        <v>135</v>
      </c>
      <c r="AU189" s="164" t="s">
        <v>133</v>
      </c>
      <c r="AV189" s="11" t="s">
        <v>133</v>
      </c>
      <c r="AW189" s="11" t="s">
        <v>35</v>
      </c>
      <c r="AX189" s="11" t="s">
        <v>20</v>
      </c>
      <c r="AY189" s="164" t="s">
        <v>124</v>
      </c>
    </row>
    <row r="190" spans="2:65" s="1" customFormat="1" ht="22.5" customHeight="1" x14ac:dyDescent="0.3">
      <c r="B190" s="144"/>
      <c r="C190" s="193" t="s">
        <v>247</v>
      </c>
      <c r="D190" s="193" t="s">
        <v>184</v>
      </c>
      <c r="E190" s="194" t="s">
        <v>248</v>
      </c>
      <c r="F190" s="195" t="s">
        <v>1036</v>
      </c>
      <c r="G190" s="196" t="s">
        <v>139</v>
      </c>
      <c r="H190" s="197">
        <v>99.088999999999999</v>
      </c>
      <c r="I190" s="198"/>
      <c r="J190" s="198">
        <f>ROUND(I190*H190,2)</f>
        <v>0</v>
      </c>
      <c r="K190" s="195" t="s">
        <v>131</v>
      </c>
      <c r="L190" s="199"/>
      <c r="M190" s="200" t="s">
        <v>3</v>
      </c>
      <c r="N190" s="201" t="s">
        <v>44</v>
      </c>
      <c r="O190" s="153">
        <v>0</v>
      </c>
      <c r="P190" s="153">
        <f>O190*H190</f>
        <v>0</v>
      </c>
      <c r="Q190" s="153">
        <v>3.0000000000000001E-3</v>
      </c>
      <c r="R190" s="153">
        <f>Q190*H190</f>
        <v>0.297267</v>
      </c>
      <c r="S190" s="153">
        <v>0</v>
      </c>
      <c r="T190" s="154">
        <f>S190*H190</f>
        <v>0</v>
      </c>
      <c r="AR190" s="18" t="s">
        <v>170</v>
      </c>
      <c r="AT190" s="18" t="s">
        <v>184</v>
      </c>
      <c r="AU190" s="18" t="s">
        <v>133</v>
      </c>
      <c r="AY190" s="18" t="s">
        <v>124</v>
      </c>
      <c r="BE190" s="155">
        <f>IF(N190="základní",J190,0)</f>
        <v>0</v>
      </c>
      <c r="BF190" s="155">
        <f>IF(N190="snížená",J190,0)</f>
        <v>0</v>
      </c>
      <c r="BG190" s="155">
        <f>IF(N190="zákl. přenesená",J190,0)</f>
        <v>0</v>
      </c>
      <c r="BH190" s="155">
        <f>IF(N190="sníž. přenesená",J190,0)</f>
        <v>0</v>
      </c>
      <c r="BI190" s="155">
        <f>IF(N190="nulová",J190,0)</f>
        <v>0</v>
      </c>
      <c r="BJ190" s="18" t="s">
        <v>133</v>
      </c>
      <c r="BK190" s="155">
        <f>ROUND(I190*H190,2)</f>
        <v>0</v>
      </c>
      <c r="BL190" s="18" t="s">
        <v>132</v>
      </c>
      <c r="BM190" s="18" t="s">
        <v>249</v>
      </c>
    </row>
    <row r="191" spans="2:65" s="12" customFormat="1" x14ac:dyDescent="0.3">
      <c r="B191" s="165"/>
      <c r="D191" s="166" t="s">
        <v>135</v>
      </c>
      <c r="E191" s="167" t="s">
        <v>3</v>
      </c>
      <c r="F191" s="168" t="s">
        <v>212</v>
      </c>
      <c r="H191" s="169" t="s">
        <v>3</v>
      </c>
      <c r="L191" s="165"/>
      <c r="M191" s="170"/>
      <c r="N191" s="171"/>
      <c r="O191" s="171"/>
      <c r="P191" s="171"/>
      <c r="Q191" s="171"/>
      <c r="R191" s="171"/>
      <c r="S191" s="171"/>
      <c r="T191" s="172"/>
      <c r="AT191" s="169" t="s">
        <v>135</v>
      </c>
      <c r="AU191" s="169" t="s">
        <v>133</v>
      </c>
      <c r="AV191" s="12" t="s">
        <v>20</v>
      </c>
      <c r="AW191" s="12" t="s">
        <v>35</v>
      </c>
      <c r="AX191" s="12" t="s">
        <v>72</v>
      </c>
      <c r="AY191" s="169" t="s">
        <v>124</v>
      </c>
    </row>
    <row r="192" spans="2:65" s="12" customFormat="1" x14ac:dyDescent="0.3">
      <c r="B192" s="165"/>
      <c r="D192" s="166" t="s">
        <v>135</v>
      </c>
      <c r="E192" s="167" t="s">
        <v>3</v>
      </c>
      <c r="F192" s="294" t="s">
        <v>1035</v>
      </c>
      <c r="H192" s="169" t="s">
        <v>3</v>
      </c>
      <c r="L192" s="165"/>
      <c r="M192" s="170"/>
      <c r="N192" s="171"/>
      <c r="O192" s="171"/>
      <c r="P192" s="171"/>
      <c r="Q192" s="171"/>
      <c r="R192" s="171"/>
      <c r="S192" s="171"/>
      <c r="T192" s="172"/>
      <c r="AT192" s="169" t="s">
        <v>135</v>
      </c>
      <c r="AU192" s="169" t="s">
        <v>133</v>
      </c>
      <c r="AV192" s="12" t="s">
        <v>20</v>
      </c>
      <c r="AW192" s="12" t="s">
        <v>35</v>
      </c>
      <c r="AX192" s="12" t="s">
        <v>72</v>
      </c>
      <c r="AY192" s="169" t="s">
        <v>124</v>
      </c>
    </row>
    <row r="193" spans="2:65" s="11" customFormat="1" x14ac:dyDescent="0.3">
      <c r="B193" s="156"/>
      <c r="D193" s="166" t="s">
        <v>135</v>
      </c>
      <c r="E193" s="164" t="s">
        <v>3</v>
      </c>
      <c r="F193" s="173" t="s">
        <v>238</v>
      </c>
      <c r="H193" s="174">
        <v>38.39</v>
      </c>
      <c r="L193" s="156"/>
      <c r="M193" s="161"/>
      <c r="N193" s="162"/>
      <c r="O193" s="162"/>
      <c r="P193" s="162"/>
      <c r="Q193" s="162"/>
      <c r="R193" s="162"/>
      <c r="S193" s="162"/>
      <c r="T193" s="163"/>
      <c r="AT193" s="164" t="s">
        <v>135</v>
      </c>
      <c r="AU193" s="164" t="s">
        <v>133</v>
      </c>
      <c r="AV193" s="11" t="s">
        <v>133</v>
      </c>
      <c r="AW193" s="11" t="s">
        <v>35</v>
      </c>
      <c r="AX193" s="11" t="s">
        <v>72</v>
      </c>
      <c r="AY193" s="164" t="s">
        <v>124</v>
      </c>
    </row>
    <row r="194" spans="2:65" s="11" customFormat="1" x14ac:dyDescent="0.3">
      <c r="B194" s="156"/>
      <c r="D194" s="166" t="s">
        <v>135</v>
      </c>
      <c r="E194" s="164" t="s">
        <v>3</v>
      </c>
      <c r="F194" s="173" t="s">
        <v>239</v>
      </c>
      <c r="H194" s="174">
        <v>11.35</v>
      </c>
      <c r="L194" s="156"/>
      <c r="M194" s="161"/>
      <c r="N194" s="162"/>
      <c r="O194" s="162"/>
      <c r="P194" s="162"/>
      <c r="Q194" s="162"/>
      <c r="R194" s="162"/>
      <c r="S194" s="162"/>
      <c r="T194" s="163"/>
      <c r="AT194" s="164" t="s">
        <v>135</v>
      </c>
      <c r="AU194" s="164" t="s">
        <v>133</v>
      </c>
      <c r="AV194" s="11" t="s">
        <v>133</v>
      </c>
      <c r="AW194" s="11" t="s">
        <v>35</v>
      </c>
      <c r="AX194" s="11" t="s">
        <v>72</v>
      </c>
      <c r="AY194" s="164" t="s">
        <v>124</v>
      </c>
    </row>
    <row r="195" spans="2:65" s="11" customFormat="1" x14ac:dyDescent="0.3">
      <c r="B195" s="156"/>
      <c r="D195" s="166" t="s">
        <v>135</v>
      </c>
      <c r="E195" s="164" t="s">
        <v>3</v>
      </c>
      <c r="F195" s="173" t="s">
        <v>240</v>
      </c>
      <c r="H195" s="174">
        <v>9.32</v>
      </c>
      <c r="L195" s="156"/>
      <c r="M195" s="161"/>
      <c r="N195" s="162"/>
      <c r="O195" s="162"/>
      <c r="P195" s="162"/>
      <c r="Q195" s="162"/>
      <c r="R195" s="162"/>
      <c r="S195" s="162"/>
      <c r="T195" s="163"/>
      <c r="AT195" s="164" t="s">
        <v>135</v>
      </c>
      <c r="AU195" s="164" t="s">
        <v>133</v>
      </c>
      <c r="AV195" s="11" t="s">
        <v>133</v>
      </c>
      <c r="AW195" s="11" t="s">
        <v>35</v>
      </c>
      <c r="AX195" s="11" t="s">
        <v>72</v>
      </c>
      <c r="AY195" s="164" t="s">
        <v>124</v>
      </c>
    </row>
    <row r="196" spans="2:65" s="11" customFormat="1" x14ac:dyDescent="0.3">
      <c r="B196" s="156"/>
      <c r="D196" s="166" t="s">
        <v>135</v>
      </c>
      <c r="E196" s="164" t="s">
        <v>3</v>
      </c>
      <c r="F196" s="173" t="s">
        <v>241</v>
      </c>
      <c r="H196" s="174">
        <v>35.31</v>
      </c>
      <c r="L196" s="156"/>
      <c r="M196" s="161"/>
      <c r="N196" s="162"/>
      <c r="O196" s="162"/>
      <c r="P196" s="162"/>
      <c r="Q196" s="162"/>
      <c r="R196" s="162"/>
      <c r="S196" s="162"/>
      <c r="T196" s="163"/>
      <c r="AT196" s="164" t="s">
        <v>135</v>
      </c>
      <c r="AU196" s="164" t="s">
        <v>133</v>
      </c>
      <c r="AV196" s="11" t="s">
        <v>133</v>
      </c>
      <c r="AW196" s="11" t="s">
        <v>35</v>
      </c>
      <c r="AX196" s="11" t="s">
        <v>72</v>
      </c>
      <c r="AY196" s="164" t="s">
        <v>124</v>
      </c>
    </row>
    <row r="197" spans="2:65" s="13" customFormat="1" x14ac:dyDescent="0.3">
      <c r="B197" s="175"/>
      <c r="D197" s="166" t="s">
        <v>135</v>
      </c>
      <c r="E197" s="182" t="s">
        <v>3</v>
      </c>
      <c r="F197" s="183" t="s">
        <v>160</v>
      </c>
      <c r="H197" s="184">
        <v>94.37</v>
      </c>
      <c r="L197" s="175"/>
      <c r="M197" s="179"/>
      <c r="N197" s="180"/>
      <c r="O197" s="180"/>
      <c r="P197" s="180"/>
      <c r="Q197" s="180"/>
      <c r="R197" s="180"/>
      <c r="S197" s="180"/>
      <c r="T197" s="181"/>
      <c r="AT197" s="182" t="s">
        <v>135</v>
      </c>
      <c r="AU197" s="182" t="s">
        <v>133</v>
      </c>
      <c r="AV197" s="13" t="s">
        <v>125</v>
      </c>
      <c r="AW197" s="13" t="s">
        <v>35</v>
      </c>
      <c r="AX197" s="13" t="s">
        <v>72</v>
      </c>
      <c r="AY197" s="182" t="s">
        <v>124</v>
      </c>
    </row>
    <row r="198" spans="2:65" s="11" customFormat="1" x14ac:dyDescent="0.3">
      <c r="B198" s="156"/>
      <c r="D198" s="166" t="s">
        <v>135</v>
      </c>
      <c r="E198" s="164" t="s">
        <v>3</v>
      </c>
      <c r="F198" s="173" t="s">
        <v>3</v>
      </c>
      <c r="H198" s="174">
        <v>0</v>
      </c>
      <c r="L198" s="156"/>
      <c r="M198" s="161"/>
      <c r="N198" s="162"/>
      <c r="O198" s="162"/>
      <c r="P198" s="162"/>
      <c r="Q198" s="162"/>
      <c r="R198" s="162"/>
      <c r="S198" s="162"/>
      <c r="T198" s="163"/>
      <c r="AT198" s="164" t="s">
        <v>135</v>
      </c>
      <c r="AU198" s="164" t="s">
        <v>133</v>
      </c>
      <c r="AV198" s="11" t="s">
        <v>133</v>
      </c>
      <c r="AW198" s="11" t="s">
        <v>35</v>
      </c>
      <c r="AX198" s="11" t="s">
        <v>72</v>
      </c>
      <c r="AY198" s="164" t="s">
        <v>124</v>
      </c>
    </row>
    <row r="199" spans="2:65" s="11" customFormat="1" x14ac:dyDescent="0.3">
      <c r="B199" s="156"/>
      <c r="D199" s="157" t="s">
        <v>135</v>
      </c>
      <c r="E199" s="158" t="s">
        <v>3</v>
      </c>
      <c r="F199" s="159" t="s">
        <v>250</v>
      </c>
      <c r="H199" s="160">
        <v>99.088999999999999</v>
      </c>
      <c r="L199" s="156"/>
      <c r="M199" s="161"/>
      <c r="N199" s="162"/>
      <c r="O199" s="162"/>
      <c r="P199" s="162"/>
      <c r="Q199" s="162"/>
      <c r="R199" s="162"/>
      <c r="S199" s="162"/>
      <c r="T199" s="163"/>
      <c r="AT199" s="164" t="s">
        <v>135</v>
      </c>
      <c r="AU199" s="164" t="s">
        <v>133</v>
      </c>
      <c r="AV199" s="11" t="s">
        <v>133</v>
      </c>
      <c r="AW199" s="11" t="s">
        <v>35</v>
      </c>
      <c r="AX199" s="11" t="s">
        <v>20</v>
      </c>
      <c r="AY199" s="164" t="s">
        <v>124</v>
      </c>
    </row>
    <row r="200" spans="2:65" s="1" customFormat="1" ht="31.5" customHeight="1" x14ac:dyDescent="0.3">
      <c r="B200" s="144"/>
      <c r="C200" s="145" t="s">
        <v>8</v>
      </c>
      <c r="D200" s="145" t="s">
        <v>127</v>
      </c>
      <c r="E200" s="146" t="s">
        <v>251</v>
      </c>
      <c r="F200" s="147" t="s">
        <v>252</v>
      </c>
      <c r="G200" s="148" t="s">
        <v>139</v>
      </c>
      <c r="H200" s="149">
        <v>777.60599999999999</v>
      </c>
      <c r="I200" s="150"/>
      <c r="J200" s="150">
        <f>ROUND(I200*H200,2)</f>
        <v>0</v>
      </c>
      <c r="K200" s="147" t="s">
        <v>131</v>
      </c>
      <c r="L200" s="32"/>
      <c r="M200" s="151" t="s">
        <v>3</v>
      </c>
      <c r="N200" s="152" t="s">
        <v>44</v>
      </c>
      <c r="O200" s="153">
        <v>1.06</v>
      </c>
      <c r="P200" s="153">
        <f>O200*H200</f>
        <v>824.26236000000006</v>
      </c>
      <c r="Q200" s="153">
        <v>8.5000000000000006E-3</v>
      </c>
      <c r="R200" s="153">
        <f>Q200*H200</f>
        <v>6.6096510000000004</v>
      </c>
      <c r="S200" s="153">
        <v>0</v>
      </c>
      <c r="T200" s="154">
        <f>S200*H200</f>
        <v>0</v>
      </c>
      <c r="AR200" s="18" t="s">
        <v>132</v>
      </c>
      <c r="AT200" s="18" t="s">
        <v>127</v>
      </c>
      <c r="AU200" s="18" t="s">
        <v>133</v>
      </c>
      <c r="AY200" s="18" t="s">
        <v>124</v>
      </c>
      <c r="BE200" s="155">
        <f>IF(N200="základní",J200,0)</f>
        <v>0</v>
      </c>
      <c r="BF200" s="155">
        <f>IF(N200="snížená",J200,0)</f>
        <v>0</v>
      </c>
      <c r="BG200" s="155">
        <f>IF(N200="zákl. přenesená",J200,0)</f>
        <v>0</v>
      </c>
      <c r="BH200" s="155">
        <f>IF(N200="sníž. přenesená",J200,0)</f>
        <v>0</v>
      </c>
      <c r="BI200" s="155">
        <f>IF(N200="nulová",J200,0)</f>
        <v>0</v>
      </c>
      <c r="BJ200" s="18" t="s">
        <v>133</v>
      </c>
      <c r="BK200" s="155">
        <f>ROUND(I200*H200,2)</f>
        <v>0</v>
      </c>
      <c r="BL200" s="18" t="s">
        <v>132</v>
      </c>
      <c r="BM200" s="18" t="s">
        <v>253</v>
      </c>
    </row>
    <row r="201" spans="2:65" s="12" customFormat="1" x14ac:dyDescent="0.3">
      <c r="B201" s="165"/>
      <c r="D201" s="166" t="s">
        <v>135</v>
      </c>
      <c r="E201" s="167" t="s">
        <v>3</v>
      </c>
      <c r="F201" s="168" t="s">
        <v>212</v>
      </c>
      <c r="H201" s="169" t="s">
        <v>3</v>
      </c>
      <c r="L201" s="165"/>
      <c r="M201" s="170"/>
      <c r="N201" s="171"/>
      <c r="O201" s="171"/>
      <c r="P201" s="171"/>
      <c r="Q201" s="171"/>
      <c r="R201" s="171"/>
      <c r="S201" s="171"/>
      <c r="T201" s="172"/>
      <c r="AT201" s="169" t="s">
        <v>135</v>
      </c>
      <c r="AU201" s="169" t="s">
        <v>133</v>
      </c>
      <c r="AV201" s="12" t="s">
        <v>20</v>
      </c>
      <c r="AW201" s="12" t="s">
        <v>35</v>
      </c>
      <c r="AX201" s="12" t="s">
        <v>72</v>
      </c>
      <c r="AY201" s="169" t="s">
        <v>124</v>
      </c>
    </row>
    <row r="202" spans="2:65" s="12" customFormat="1" x14ac:dyDescent="0.3">
      <c r="B202" s="165"/>
      <c r="D202" s="166" t="s">
        <v>135</v>
      </c>
      <c r="E202" s="167" t="s">
        <v>3</v>
      </c>
      <c r="F202" s="168" t="s">
        <v>254</v>
      </c>
      <c r="H202" s="169" t="s">
        <v>3</v>
      </c>
      <c r="L202" s="165"/>
      <c r="M202" s="170"/>
      <c r="N202" s="171"/>
      <c r="O202" s="171"/>
      <c r="P202" s="171"/>
      <c r="Q202" s="171"/>
      <c r="R202" s="171"/>
      <c r="S202" s="171"/>
      <c r="T202" s="172"/>
      <c r="AT202" s="169" t="s">
        <v>135</v>
      </c>
      <c r="AU202" s="169" t="s">
        <v>133</v>
      </c>
      <c r="AV202" s="12" t="s">
        <v>20</v>
      </c>
      <c r="AW202" s="12" t="s">
        <v>35</v>
      </c>
      <c r="AX202" s="12" t="s">
        <v>72</v>
      </c>
      <c r="AY202" s="169" t="s">
        <v>124</v>
      </c>
    </row>
    <row r="203" spans="2:65" s="11" customFormat="1" ht="27" x14ac:dyDescent="0.3">
      <c r="B203" s="156"/>
      <c r="D203" s="166" t="s">
        <v>135</v>
      </c>
      <c r="E203" s="164" t="s">
        <v>3</v>
      </c>
      <c r="F203" s="173" t="s">
        <v>255</v>
      </c>
      <c r="H203" s="174">
        <v>386.46600000000001</v>
      </c>
      <c r="L203" s="156"/>
      <c r="M203" s="161"/>
      <c r="N203" s="162"/>
      <c r="O203" s="162"/>
      <c r="P203" s="162"/>
      <c r="Q203" s="162"/>
      <c r="R203" s="162"/>
      <c r="S203" s="162"/>
      <c r="T203" s="163"/>
      <c r="AT203" s="164" t="s">
        <v>135</v>
      </c>
      <c r="AU203" s="164" t="s">
        <v>133</v>
      </c>
      <c r="AV203" s="11" t="s">
        <v>133</v>
      </c>
      <c r="AW203" s="11" t="s">
        <v>35</v>
      </c>
      <c r="AX203" s="11" t="s">
        <v>72</v>
      </c>
      <c r="AY203" s="164" t="s">
        <v>124</v>
      </c>
    </row>
    <row r="204" spans="2:65" s="11" customFormat="1" x14ac:dyDescent="0.3">
      <c r="B204" s="156"/>
      <c r="D204" s="166" t="s">
        <v>135</v>
      </c>
      <c r="E204" s="164" t="s">
        <v>3</v>
      </c>
      <c r="F204" s="173" t="s">
        <v>256</v>
      </c>
      <c r="H204" s="174">
        <v>-96.028999999999996</v>
      </c>
      <c r="L204" s="156"/>
      <c r="M204" s="161"/>
      <c r="N204" s="162"/>
      <c r="O204" s="162"/>
      <c r="P204" s="162"/>
      <c r="Q204" s="162"/>
      <c r="R204" s="162"/>
      <c r="S204" s="162"/>
      <c r="T204" s="163"/>
      <c r="AT204" s="164" t="s">
        <v>135</v>
      </c>
      <c r="AU204" s="164" t="s">
        <v>133</v>
      </c>
      <c r="AV204" s="11" t="s">
        <v>133</v>
      </c>
      <c r="AW204" s="11" t="s">
        <v>35</v>
      </c>
      <c r="AX204" s="11" t="s">
        <v>72</v>
      </c>
      <c r="AY204" s="164" t="s">
        <v>124</v>
      </c>
    </row>
    <row r="205" spans="2:65" s="11" customFormat="1" x14ac:dyDescent="0.3">
      <c r="B205" s="156"/>
      <c r="D205" s="166" t="s">
        <v>135</v>
      </c>
      <c r="E205" s="164" t="s">
        <v>3</v>
      </c>
      <c r="F205" s="173" t="s">
        <v>257</v>
      </c>
      <c r="H205" s="174">
        <v>93.784000000000006</v>
      </c>
      <c r="L205" s="156"/>
      <c r="M205" s="161"/>
      <c r="N205" s="162"/>
      <c r="O205" s="162"/>
      <c r="P205" s="162"/>
      <c r="Q205" s="162"/>
      <c r="R205" s="162"/>
      <c r="S205" s="162"/>
      <c r="T205" s="163"/>
      <c r="AT205" s="164" t="s">
        <v>135</v>
      </c>
      <c r="AU205" s="164" t="s">
        <v>133</v>
      </c>
      <c r="AV205" s="11" t="s">
        <v>133</v>
      </c>
      <c r="AW205" s="11" t="s">
        <v>35</v>
      </c>
      <c r="AX205" s="11" t="s">
        <v>72</v>
      </c>
      <c r="AY205" s="164" t="s">
        <v>124</v>
      </c>
    </row>
    <row r="206" spans="2:65" s="11" customFormat="1" x14ac:dyDescent="0.3">
      <c r="B206" s="156"/>
      <c r="D206" s="166" t="s">
        <v>135</v>
      </c>
      <c r="E206" s="164" t="s">
        <v>3</v>
      </c>
      <c r="F206" s="173" t="s">
        <v>258</v>
      </c>
      <c r="H206" s="174">
        <v>93.784000000000006</v>
      </c>
      <c r="L206" s="156"/>
      <c r="M206" s="161"/>
      <c r="N206" s="162"/>
      <c r="O206" s="162"/>
      <c r="P206" s="162"/>
      <c r="Q206" s="162"/>
      <c r="R206" s="162"/>
      <c r="S206" s="162"/>
      <c r="T206" s="163"/>
      <c r="AT206" s="164" t="s">
        <v>135</v>
      </c>
      <c r="AU206" s="164" t="s">
        <v>133</v>
      </c>
      <c r="AV206" s="11" t="s">
        <v>133</v>
      </c>
      <c r="AW206" s="11" t="s">
        <v>35</v>
      </c>
      <c r="AX206" s="11" t="s">
        <v>72</v>
      </c>
      <c r="AY206" s="164" t="s">
        <v>124</v>
      </c>
    </row>
    <row r="207" spans="2:65" s="11" customFormat="1" ht="27" x14ac:dyDescent="0.3">
      <c r="B207" s="156"/>
      <c r="D207" s="166" t="s">
        <v>135</v>
      </c>
      <c r="E207" s="164" t="s">
        <v>3</v>
      </c>
      <c r="F207" s="173" t="s">
        <v>259</v>
      </c>
      <c r="H207" s="174">
        <v>396.16800000000001</v>
      </c>
      <c r="L207" s="156"/>
      <c r="M207" s="161"/>
      <c r="N207" s="162"/>
      <c r="O207" s="162"/>
      <c r="P207" s="162"/>
      <c r="Q207" s="162"/>
      <c r="R207" s="162"/>
      <c r="S207" s="162"/>
      <c r="T207" s="163"/>
      <c r="AT207" s="164" t="s">
        <v>135</v>
      </c>
      <c r="AU207" s="164" t="s">
        <v>133</v>
      </c>
      <c r="AV207" s="11" t="s">
        <v>133</v>
      </c>
      <c r="AW207" s="11" t="s">
        <v>35</v>
      </c>
      <c r="AX207" s="11" t="s">
        <v>72</v>
      </c>
      <c r="AY207" s="164" t="s">
        <v>124</v>
      </c>
    </row>
    <row r="208" spans="2:65" s="11" customFormat="1" x14ac:dyDescent="0.3">
      <c r="B208" s="156"/>
      <c r="D208" s="166" t="s">
        <v>135</v>
      </c>
      <c r="E208" s="164" t="s">
        <v>3</v>
      </c>
      <c r="F208" s="173" t="s">
        <v>260</v>
      </c>
      <c r="H208" s="174">
        <v>-96.566999999999993</v>
      </c>
      <c r="L208" s="156"/>
      <c r="M208" s="161"/>
      <c r="N208" s="162"/>
      <c r="O208" s="162"/>
      <c r="P208" s="162"/>
      <c r="Q208" s="162"/>
      <c r="R208" s="162"/>
      <c r="S208" s="162"/>
      <c r="T208" s="163"/>
      <c r="AT208" s="164" t="s">
        <v>135</v>
      </c>
      <c r="AU208" s="164" t="s">
        <v>133</v>
      </c>
      <c r="AV208" s="11" t="s">
        <v>133</v>
      </c>
      <c r="AW208" s="11" t="s">
        <v>35</v>
      </c>
      <c r="AX208" s="11" t="s">
        <v>72</v>
      </c>
      <c r="AY208" s="164" t="s">
        <v>124</v>
      </c>
    </row>
    <row r="209" spans="2:51" s="13" customFormat="1" x14ac:dyDescent="0.3">
      <c r="B209" s="175"/>
      <c r="D209" s="166" t="s">
        <v>135</v>
      </c>
      <c r="E209" s="182" t="s">
        <v>3</v>
      </c>
      <c r="F209" s="183" t="s">
        <v>160</v>
      </c>
      <c r="H209" s="184">
        <v>777.60599999999999</v>
      </c>
      <c r="L209" s="175"/>
      <c r="M209" s="179"/>
      <c r="N209" s="180"/>
      <c r="O209" s="180"/>
      <c r="P209" s="180"/>
      <c r="Q209" s="180"/>
      <c r="R209" s="180"/>
      <c r="S209" s="180"/>
      <c r="T209" s="181"/>
      <c r="AT209" s="182" t="s">
        <v>135</v>
      </c>
      <c r="AU209" s="182" t="s">
        <v>133</v>
      </c>
      <c r="AV209" s="13" t="s">
        <v>125</v>
      </c>
      <c r="AW209" s="13" t="s">
        <v>35</v>
      </c>
      <c r="AX209" s="13" t="s">
        <v>20</v>
      </c>
      <c r="AY209" s="182" t="s">
        <v>124</v>
      </c>
    </row>
    <row r="210" spans="2:51" s="11" customFormat="1" x14ac:dyDescent="0.3">
      <c r="B210" s="156"/>
      <c r="D210" s="166" t="s">
        <v>135</v>
      </c>
      <c r="E210" s="164" t="s">
        <v>3</v>
      </c>
      <c r="F210" s="173" t="s">
        <v>3</v>
      </c>
      <c r="H210" s="174">
        <v>0</v>
      </c>
      <c r="L210" s="156"/>
      <c r="M210" s="161"/>
      <c r="N210" s="162"/>
      <c r="O210" s="162"/>
      <c r="P210" s="162"/>
      <c r="Q210" s="162"/>
      <c r="R210" s="162"/>
      <c r="S210" s="162"/>
      <c r="T210" s="163"/>
      <c r="AT210" s="164" t="s">
        <v>135</v>
      </c>
      <c r="AU210" s="164" t="s">
        <v>133</v>
      </c>
      <c r="AV210" s="11" t="s">
        <v>133</v>
      </c>
      <c r="AW210" s="11" t="s">
        <v>35</v>
      </c>
      <c r="AX210" s="11" t="s">
        <v>72</v>
      </c>
      <c r="AY210" s="164" t="s">
        <v>124</v>
      </c>
    </row>
    <row r="211" spans="2:51" s="12" customFormat="1" x14ac:dyDescent="0.3">
      <c r="B211" s="165"/>
      <c r="D211" s="166" t="s">
        <v>135</v>
      </c>
      <c r="E211" s="167" t="s">
        <v>3</v>
      </c>
      <c r="F211" s="168" t="s">
        <v>235</v>
      </c>
      <c r="H211" s="169" t="s">
        <v>3</v>
      </c>
      <c r="L211" s="165"/>
      <c r="M211" s="170"/>
      <c r="N211" s="171"/>
      <c r="O211" s="171"/>
      <c r="P211" s="171"/>
      <c r="Q211" s="171"/>
      <c r="R211" s="171"/>
      <c r="S211" s="171"/>
      <c r="T211" s="172"/>
      <c r="AT211" s="169" t="s">
        <v>135</v>
      </c>
      <c r="AU211" s="169" t="s">
        <v>133</v>
      </c>
      <c r="AV211" s="12" t="s">
        <v>20</v>
      </c>
      <c r="AW211" s="12" t="s">
        <v>35</v>
      </c>
      <c r="AX211" s="12" t="s">
        <v>72</v>
      </c>
      <c r="AY211" s="169" t="s">
        <v>124</v>
      </c>
    </row>
    <row r="212" spans="2:51" s="11" customFormat="1" x14ac:dyDescent="0.3">
      <c r="B212" s="156"/>
      <c r="D212" s="166" t="s">
        <v>135</v>
      </c>
      <c r="E212" s="164" t="s">
        <v>3</v>
      </c>
      <c r="F212" s="173" t="s">
        <v>236</v>
      </c>
      <c r="H212" s="174">
        <v>39.762</v>
      </c>
      <c r="L212" s="156"/>
      <c r="M212" s="161"/>
      <c r="N212" s="162"/>
      <c r="O212" s="162"/>
      <c r="P212" s="162"/>
      <c r="Q212" s="162"/>
      <c r="R212" s="162"/>
      <c r="S212" s="162"/>
      <c r="T212" s="163"/>
      <c r="AT212" s="164" t="s">
        <v>135</v>
      </c>
      <c r="AU212" s="164" t="s">
        <v>133</v>
      </c>
      <c r="AV212" s="11" t="s">
        <v>133</v>
      </c>
      <c r="AW212" s="11" t="s">
        <v>35</v>
      </c>
      <c r="AX212" s="11" t="s">
        <v>72</v>
      </c>
      <c r="AY212" s="164" t="s">
        <v>124</v>
      </c>
    </row>
    <row r="213" spans="2:51" s="11" customFormat="1" x14ac:dyDescent="0.3">
      <c r="B213" s="156"/>
      <c r="D213" s="166" t="s">
        <v>135</v>
      </c>
      <c r="E213" s="164" t="s">
        <v>3</v>
      </c>
      <c r="F213" s="173" t="s">
        <v>237</v>
      </c>
      <c r="H213" s="174">
        <v>79.524000000000001</v>
      </c>
      <c r="L213" s="156"/>
      <c r="M213" s="161"/>
      <c r="N213" s="162"/>
      <c r="O213" s="162"/>
      <c r="P213" s="162"/>
      <c r="Q213" s="162"/>
      <c r="R213" s="162"/>
      <c r="S213" s="162"/>
      <c r="T213" s="163"/>
      <c r="AT213" s="164" t="s">
        <v>135</v>
      </c>
      <c r="AU213" s="164" t="s">
        <v>133</v>
      </c>
      <c r="AV213" s="11" t="s">
        <v>133</v>
      </c>
      <c r="AW213" s="11" t="s">
        <v>35</v>
      </c>
      <c r="AX213" s="11" t="s">
        <v>72</v>
      </c>
      <c r="AY213" s="164" t="s">
        <v>124</v>
      </c>
    </row>
    <row r="214" spans="2:51" s="11" customFormat="1" x14ac:dyDescent="0.3">
      <c r="B214" s="156"/>
      <c r="D214" s="166" t="s">
        <v>135</v>
      </c>
      <c r="E214" s="164" t="s">
        <v>3</v>
      </c>
      <c r="F214" s="173" t="s">
        <v>3</v>
      </c>
      <c r="H214" s="174">
        <v>0</v>
      </c>
      <c r="L214" s="156"/>
      <c r="M214" s="161"/>
      <c r="N214" s="162"/>
      <c r="O214" s="162"/>
      <c r="P214" s="162"/>
      <c r="Q214" s="162"/>
      <c r="R214" s="162"/>
      <c r="S214" s="162"/>
      <c r="T214" s="163"/>
      <c r="AT214" s="164" t="s">
        <v>135</v>
      </c>
      <c r="AU214" s="164" t="s">
        <v>133</v>
      </c>
      <c r="AV214" s="11" t="s">
        <v>133</v>
      </c>
      <c r="AW214" s="11" t="s">
        <v>35</v>
      </c>
      <c r="AX214" s="11" t="s">
        <v>72</v>
      </c>
      <c r="AY214" s="164" t="s">
        <v>124</v>
      </c>
    </row>
    <row r="215" spans="2:51" s="12" customFormat="1" x14ac:dyDescent="0.3">
      <c r="B215" s="165"/>
      <c r="D215" s="166" t="s">
        <v>135</v>
      </c>
      <c r="E215" s="167" t="s">
        <v>3</v>
      </c>
      <c r="F215" s="168" t="s">
        <v>261</v>
      </c>
      <c r="H215" s="169" t="s">
        <v>3</v>
      </c>
      <c r="L215" s="165"/>
      <c r="M215" s="170"/>
      <c r="N215" s="171"/>
      <c r="O215" s="171"/>
      <c r="P215" s="171"/>
      <c r="Q215" s="171"/>
      <c r="R215" s="171"/>
      <c r="S215" s="171"/>
      <c r="T215" s="172"/>
      <c r="AT215" s="169" t="s">
        <v>135</v>
      </c>
      <c r="AU215" s="169" t="s">
        <v>133</v>
      </c>
      <c r="AV215" s="12" t="s">
        <v>20</v>
      </c>
      <c r="AW215" s="12" t="s">
        <v>35</v>
      </c>
      <c r="AX215" s="12" t="s">
        <v>72</v>
      </c>
      <c r="AY215" s="169" t="s">
        <v>124</v>
      </c>
    </row>
    <row r="216" spans="2:51" s="11" customFormat="1" x14ac:dyDescent="0.3">
      <c r="B216" s="156"/>
      <c r="D216" s="166" t="s">
        <v>135</v>
      </c>
      <c r="E216" s="164" t="s">
        <v>3</v>
      </c>
      <c r="F216" s="173" t="s">
        <v>262</v>
      </c>
      <c r="H216" s="174">
        <v>4.2300000000000004</v>
      </c>
      <c r="L216" s="156"/>
      <c r="M216" s="161"/>
      <c r="N216" s="162"/>
      <c r="O216" s="162"/>
      <c r="P216" s="162"/>
      <c r="Q216" s="162"/>
      <c r="R216" s="162"/>
      <c r="S216" s="162"/>
      <c r="T216" s="163"/>
      <c r="AT216" s="164" t="s">
        <v>135</v>
      </c>
      <c r="AU216" s="164" t="s">
        <v>133</v>
      </c>
      <c r="AV216" s="11" t="s">
        <v>133</v>
      </c>
      <c r="AW216" s="11" t="s">
        <v>35</v>
      </c>
      <c r="AX216" s="11" t="s">
        <v>72</v>
      </c>
      <c r="AY216" s="164" t="s">
        <v>124</v>
      </c>
    </row>
    <row r="217" spans="2:51" s="11" customFormat="1" x14ac:dyDescent="0.3">
      <c r="B217" s="156"/>
      <c r="D217" s="166" t="s">
        <v>135</v>
      </c>
      <c r="E217" s="164" t="s">
        <v>3</v>
      </c>
      <c r="F217" s="173" t="s">
        <v>263</v>
      </c>
      <c r="H217" s="174">
        <v>8.4600000000000009</v>
      </c>
      <c r="L217" s="156"/>
      <c r="M217" s="161"/>
      <c r="N217" s="162"/>
      <c r="O217" s="162"/>
      <c r="P217" s="162"/>
      <c r="Q217" s="162"/>
      <c r="R217" s="162"/>
      <c r="S217" s="162"/>
      <c r="T217" s="163"/>
      <c r="AT217" s="164" t="s">
        <v>135</v>
      </c>
      <c r="AU217" s="164" t="s">
        <v>133</v>
      </c>
      <c r="AV217" s="11" t="s">
        <v>133</v>
      </c>
      <c r="AW217" s="11" t="s">
        <v>35</v>
      </c>
      <c r="AX217" s="11" t="s">
        <v>72</v>
      </c>
      <c r="AY217" s="164" t="s">
        <v>124</v>
      </c>
    </row>
    <row r="218" spans="2:51" s="11" customFormat="1" x14ac:dyDescent="0.3">
      <c r="B218" s="156"/>
      <c r="D218" s="166" t="s">
        <v>135</v>
      </c>
      <c r="E218" s="164" t="s">
        <v>3</v>
      </c>
      <c r="F218" s="173" t="s">
        <v>3</v>
      </c>
      <c r="H218" s="174">
        <v>0</v>
      </c>
      <c r="L218" s="156"/>
      <c r="M218" s="161"/>
      <c r="N218" s="162"/>
      <c r="O218" s="162"/>
      <c r="P218" s="162"/>
      <c r="Q218" s="162"/>
      <c r="R218" s="162"/>
      <c r="S218" s="162"/>
      <c r="T218" s="163"/>
      <c r="AT218" s="164" t="s">
        <v>135</v>
      </c>
      <c r="AU218" s="164" t="s">
        <v>133</v>
      </c>
      <c r="AV218" s="11" t="s">
        <v>133</v>
      </c>
      <c r="AW218" s="11" t="s">
        <v>35</v>
      </c>
      <c r="AX218" s="11" t="s">
        <v>72</v>
      </c>
      <c r="AY218" s="164" t="s">
        <v>124</v>
      </c>
    </row>
    <row r="219" spans="2:51" s="12" customFormat="1" x14ac:dyDescent="0.3">
      <c r="B219" s="165"/>
      <c r="D219" s="166" t="s">
        <v>135</v>
      </c>
      <c r="E219" s="167" t="s">
        <v>3</v>
      </c>
      <c r="F219" s="168" t="s">
        <v>213</v>
      </c>
      <c r="H219" s="169" t="s">
        <v>3</v>
      </c>
      <c r="L219" s="165"/>
      <c r="M219" s="170"/>
      <c r="N219" s="171"/>
      <c r="O219" s="171"/>
      <c r="P219" s="171"/>
      <c r="Q219" s="171"/>
      <c r="R219" s="171"/>
      <c r="S219" s="171"/>
      <c r="T219" s="172"/>
      <c r="AT219" s="169" t="s">
        <v>135</v>
      </c>
      <c r="AU219" s="169" t="s">
        <v>133</v>
      </c>
      <c r="AV219" s="12" t="s">
        <v>20</v>
      </c>
      <c r="AW219" s="12" t="s">
        <v>35</v>
      </c>
      <c r="AX219" s="12" t="s">
        <v>72</v>
      </c>
      <c r="AY219" s="169" t="s">
        <v>124</v>
      </c>
    </row>
    <row r="220" spans="2:51" s="11" customFormat="1" x14ac:dyDescent="0.3">
      <c r="B220" s="156"/>
      <c r="D220" s="166" t="s">
        <v>135</v>
      </c>
      <c r="E220" s="164" t="s">
        <v>3</v>
      </c>
      <c r="F220" s="173" t="s">
        <v>214</v>
      </c>
      <c r="H220" s="174">
        <v>5.7119999999999997</v>
      </c>
      <c r="L220" s="156"/>
      <c r="M220" s="161"/>
      <c r="N220" s="162"/>
      <c r="O220" s="162"/>
      <c r="P220" s="162"/>
      <c r="Q220" s="162"/>
      <c r="R220" s="162"/>
      <c r="S220" s="162"/>
      <c r="T220" s="163"/>
      <c r="AT220" s="164" t="s">
        <v>135</v>
      </c>
      <c r="AU220" s="164" t="s">
        <v>133</v>
      </c>
      <c r="AV220" s="11" t="s">
        <v>133</v>
      </c>
      <c r="AW220" s="11" t="s">
        <v>35</v>
      </c>
      <c r="AX220" s="11" t="s">
        <v>72</v>
      </c>
      <c r="AY220" s="164" t="s">
        <v>124</v>
      </c>
    </row>
    <row r="221" spans="2:51" s="11" customFormat="1" x14ac:dyDescent="0.3">
      <c r="B221" s="156"/>
      <c r="D221" s="166" t="s">
        <v>135</v>
      </c>
      <c r="E221" s="164" t="s">
        <v>3</v>
      </c>
      <c r="F221" s="173" t="s">
        <v>215</v>
      </c>
      <c r="H221" s="174">
        <v>11.256</v>
      </c>
      <c r="L221" s="156"/>
      <c r="M221" s="161"/>
      <c r="N221" s="162"/>
      <c r="O221" s="162"/>
      <c r="P221" s="162"/>
      <c r="Q221" s="162"/>
      <c r="R221" s="162"/>
      <c r="S221" s="162"/>
      <c r="T221" s="163"/>
      <c r="AT221" s="164" t="s">
        <v>135</v>
      </c>
      <c r="AU221" s="164" t="s">
        <v>133</v>
      </c>
      <c r="AV221" s="11" t="s">
        <v>133</v>
      </c>
      <c r="AW221" s="11" t="s">
        <v>35</v>
      </c>
      <c r="AX221" s="11" t="s">
        <v>72</v>
      </c>
      <c r="AY221" s="164" t="s">
        <v>124</v>
      </c>
    </row>
    <row r="222" spans="2:51" s="11" customFormat="1" x14ac:dyDescent="0.3">
      <c r="B222" s="156"/>
      <c r="D222" s="166" t="s">
        <v>135</v>
      </c>
      <c r="E222" s="164" t="s">
        <v>3</v>
      </c>
      <c r="F222" s="173" t="s">
        <v>216</v>
      </c>
      <c r="H222" s="174">
        <v>1.5680000000000001</v>
      </c>
      <c r="L222" s="156"/>
      <c r="M222" s="161"/>
      <c r="N222" s="162"/>
      <c r="O222" s="162"/>
      <c r="P222" s="162"/>
      <c r="Q222" s="162"/>
      <c r="R222" s="162"/>
      <c r="S222" s="162"/>
      <c r="T222" s="163"/>
      <c r="AT222" s="164" t="s">
        <v>135</v>
      </c>
      <c r="AU222" s="164" t="s">
        <v>133</v>
      </c>
      <c r="AV222" s="11" t="s">
        <v>133</v>
      </c>
      <c r="AW222" s="11" t="s">
        <v>35</v>
      </c>
      <c r="AX222" s="11" t="s">
        <v>72</v>
      </c>
      <c r="AY222" s="164" t="s">
        <v>124</v>
      </c>
    </row>
    <row r="223" spans="2:51" s="11" customFormat="1" x14ac:dyDescent="0.3">
      <c r="B223" s="156"/>
      <c r="D223" s="166" t="s">
        <v>135</v>
      </c>
      <c r="E223" s="164" t="s">
        <v>3</v>
      </c>
      <c r="F223" s="173" t="s">
        <v>3</v>
      </c>
      <c r="H223" s="174">
        <v>0</v>
      </c>
      <c r="L223" s="156"/>
      <c r="M223" s="161"/>
      <c r="N223" s="162"/>
      <c r="O223" s="162"/>
      <c r="P223" s="162"/>
      <c r="Q223" s="162"/>
      <c r="R223" s="162"/>
      <c r="S223" s="162"/>
      <c r="T223" s="163"/>
      <c r="AT223" s="164" t="s">
        <v>135</v>
      </c>
      <c r="AU223" s="164" t="s">
        <v>133</v>
      </c>
      <c r="AV223" s="11" t="s">
        <v>133</v>
      </c>
      <c r="AW223" s="11" t="s">
        <v>35</v>
      </c>
      <c r="AX223" s="11" t="s">
        <v>72</v>
      </c>
      <c r="AY223" s="164" t="s">
        <v>124</v>
      </c>
    </row>
    <row r="224" spans="2:51" s="12" customFormat="1" x14ac:dyDescent="0.3">
      <c r="B224" s="165"/>
      <c r="D224" s="166" t="s">
        <v>135</v>
      </c>
      <c r="E224" s="167" t="s">
        <v>3</v>
      </c>
      <c r="F224" s="168" t="s">
        <v>179</v>
      </c>
      <c r="H224" s="169" t="s">
        <v>3</v>
      </c>
      <c r="L224" s="165"/>
      <c r="M224" s="170"/>
      <c r="N224" s="171"/>
      <c r="O224" s="171"/>
      <c r="P224" s="171"/>
      <c r="Q224" s="171"/>
      <c r="R224" s="171"/>
      <c r="S224" s="171"/>
      <c r="T224" s="172"/>
      <c r="AT224" s="169" t="s">
        <v>135</v>
      </c>
      <c r="AU224" s="169" t="s">
        <v>133</v>
      </c>
      <c r="AV224" s="12" t="s">
        <v>20</v>
      </c>
      <c r="AW224" s="12" t="s">
        <v>35</v>
      </c>
      <c r="AX224" s="12" t="s">
        <v>72</v>
      </c>
      <c r="AY224" s="169" t="s">
        <v>124</v>
      </c>
    </row>
    <row r="225" spans="2:51" s="11" customFormat="1" x14ac:dyDescent="0.3">
      <c r="B225" s="156"/>
      <c r="D225" s="166" t="s">
        <v>135</v>
      </c>
      <c r="E225" s="164" t="s">
        <v>3</v>
      </c>
      <c r="F225" s="173" t="s">
        <v>180</v>
      </c>
      <c r="H225" s="174">
        <v>23.18</v>
      </c>
      <c r="L225" s="156"/>
      <c r="M225" s="161"/>
      <c r="N225" s="162"/>
      <c r="O225" s="162"/>
      <c r="P225" s="162"/>
      <c r="Q225" s="162"/>
      <c r="R225" s="162"/>
      <c r="S225" s="162"/>
      <c r="T225" s="163"/>
      <c r="AT225" s="164" t="s">
        <v>135</v>
      </c>
      <c r="AU225" s="164" t="s">
        <v>133</v>
      </c>
      <c r="AV225" s="11" t="s">
        <v>133</v>
      </c>
      <c r="AW225" s="11" t="s">
        <v>35</v>
      </c>
      <c r="AX225" s="11" t="s">
        <v>72</v>
      </c>
      <c r="AY225" s="164" t="s">
        <v>124</v>
      </c>
    </row>
    <row r="226" spans="2:51" s="11" customFormat="1" x14ac:dyDescent="0.3">
      <c r="B226" s="156"/>
      <c r="D226" s="166" t="s">
        <v>135</v>
      </c>
      <c r="E226" s="164" t="s">
        <v>3</v>
      </c>
      <c r="F226" s="173" t="s">
        <v>181</v>
      </c>
      <c r="H226" s="174">
        <v>45.6</v>
      </c>
      <c r="L226" s="156"/>
      <c r="M226" s="161"/>
      <c r="N226" s="162"/>
      <c r="O226" s="162"/>
      <c r="P226" s="162"/>
      <c r="Q226" s="162"/>
      <c r="R226" s="162"/>
      <c r="S226" s="162"/>
      <c r="T226" s="163"/>
      <c r="AT226" s="164" t="s">
        <v>135</v>
      </c>
      <c r="AU226" s="164" t="s">
        <v>133</v>
      </c>
      <c r="AV226" s="11" t="s">
        <v>133</v>
      </c>
      <c r="AW226" s="11" t="s">
        <v>35</v>
      </c>
      <c r="AX226" s="11" t="s">
        <v>72</v>
      </c>
      <c r="AY226" s="164" t="s">
        <v>124</v>
      </c>
    </row>
    <row r="227" spans="2:51" s="11" customFormat="1" x14ac:dyDescent="0.3">
      <c r="B227" s="156"/>
      <c r="D227" s="166" t="s">
        <v>135</v>
      </c>
      <c r="E227" s="164" t="s">
        <v>3</v>
      </c>
      <c r="F227" s="173" t="s">
        <v>182</v>
      </c>
      <c r="H227" s="174">
        <v>1.71</v>
      </c>
      <c r="L227" s="156"/>
      <c r="M227" s="161"/>
      <c r="N227" s="162"/>
      <c r="O227" s="162"/>
      <c r="P227" s="162"/>
      <c r="Q227" s="162"/>
      <c r="R227" s="162"/>
      <c r="S227" s="162"/>
      <c r="T227" s="163"/>
      <c r="AT227" s="164" t="s">
        <v>135</v>
      </c>
      <c r="AU227" s="164" t="s">
        <v>133</v>
      </c>
      <c r="AV227" s="11" t="s">
        <v>133</v>
      </c>
      <c r="AW227" s="11" t="s">
        <v>35</v>
      </c>
      <c r="AX227" s="11" t="s">
        <v>72</v>
      </c>
      <c r="AY227" s="164" t="s">
        <v>124</v>
      </c>
    </row>
    <row r="228" spans="2:51" s="11" customFormat="1" x14ac:dyDescent="0.3">
      <c r="B228" s="156"/>
      <c r="D228" s="166" t="s">
        <v>135</v>
      </c>
      <c r="E228" s="164" t="s">
        <v>3</v>
      </c>
      <c r="F228" s="173" t="s">
        <v>3</v>
      </c>
      <c r="H228" s="174">
        <v>0</v>
      </c>
      <c r="L228" s="156"/>
      <c r="M228" s="161"/>
      <c r="N228" s="162"/>
      <c r="O228" s="162"/>
      <c r="P228" s="162"/>
      <c r="Q228" s="162"/>
      <c r="R228" s="162"/>
      <c r="S228" s="162"/>
      <c r="T228" s="163"/>
      <c r="AT228" s="164" t="s">
        <v>135</v>
      </c>
      <c r="AU228" s="164" t="s">
        <v>133</v>
      </c>
      <c r="AV228" s="11" t="s">
        <v>133</v>
      </c>
      <c r="AW228" s="11" t="s">
        <v>35</v>
      </c>
      <c r="AX228" s="11" t="s">
        <v>72</v>
      </c>
      <c r="AY228" s="164" t="s">
        <v>124</v>
      </c>
    </row>
    <row r="229" spans="2:51" s="12" customFormat="1" x14ac:dyDescent="0.3">
      <c r="B229" s="165"/>
      <c r="D229" s="166" t="s">
        <v>135</v>
      </c>
      <c r="E229" s="167" t="s">
        <v>3</v>
      </c>
      <c r="F229" s="294" t="s">
        <v>1035</v>
      </c>
      <c r="H229" s="169" t="s">
        <v>3</v>
      </c>
      <c r="L229" s="165"/>
      <c r="M229" s="170"/>
      <c r="N229" s="171"/>
      <c r="O229" s="171"/>
      <c r="P229" s="171"/>
      <c r="Q229" s="171"/>
      <c r="R229" s="171"/>
      <c r="S229" s="171"/>
      <c r="T229" s="172"/>
      <c r="AT229" s="169" t="s">
        <v>135</v>
      </c>
      <c r="AU229" s="169" t="s">
        <v>133</v>
      </c>
      <c r="AV229" s="12" t="s">
        <v>20</v>
      </c>
      <c r="AW229" s="12" t="s">
        <v>35</v>
      </c>
      <c r="AX229" s="12" t="s">
        <v>72</v>
      </c>
      <c r="AY229" s="169" t="s">
        <v>124</v>
      </c>
    </row>
    <row r="230" spans="2:51" s="11" customFormat="1" x14ac:dyDescent="0.3">
      <c r="B230" s="156"/>
      <c r="D230" s="166" t="s">
        <v>135</v>
      </c>
      <c r="E230" s="164" t="s">
        <v>3</v>
      </c>
      <c r="F230" s="173" t="s">
        <v>238</v>
      </c>
      <c r="H230" s="174">
        <v>38.39</v>
      </c>
      <c r="L230" s="156"/>
      <c r="M230" s="161"/>
      <c r="N230" s="162"/>
      <c r="O230" s="162"/>
      <c r="P230" s="162"/>
      <c r="Q230" s="162"/>
      <c r="R230" s="162"/>
      <c r="S230" s="162"/>
      <c r="T230" s="163"/>
      <c r="AT230" s="164" t="s">
        <v>135</v>
      </c>
      <c r="AU230" s="164" t="s">
        <v>133</v>
      </c>
      <c r="AV230" s="11" t="s">
        <v>133</v>
      </c>
      <c r="AW230" s="11" t="s">
        <v>35</v>
      </c>
      <c r="AX230" s="11" t="s">
        <v>72</v>
      </c>
      <c r="AY230" s="164" t="s">
        <v>124</v>
      </c>
    </row>
    <row r="231" spans="2:51" s="11" customFormat="1" x14ac:dyDescent="0.3">
      <c r="B231" s="156"/>
      <c r="D231" s="166" t="s">
        <v>135</v>
      </c>
      <c r="E231" s="164" t="s">
        <v>3</v>
      </c>
      <c r="F231" s="173" t="s">
        <v>239</v>
      </c>
      <c r="H231" s="174">
        <v>11.35</v>
      </c>
      <c r="L231" s="156"/>
      <c r="M231" s="161"/>
      <c r="N231" s="162"/>
      <c r="O231" s="162"/>
      <c r="P231" s="162"/>
      <c r="Q231" s="162"/>
      <c r="R231" s="162"/>
      <c r="S231" s="162"/>
      <c r="T231" s="163"/>
      <c r="AT231" s="164" t="s">
        <v>135</v>
      </c>
      <c r="AU231" s="164" t="s">
        <v>133</v>
      </c>
      <c r="AV231" s="11" t="s">
        <v>133</v>
      </c>
      <c r="AW231" s="11" t="s">
        <v>35</v>
      </c>
      <c r="AX231" s="11" t="s">
        <v>72</v>
      </c>
      <c r="AY231" s="164" t="s">
        <v>124</v>
      </c>
    </row>
    <row r="232" spans="2:51" s="11" customFormat="1" x14ac:dyDescent="0.3">
      <c r="B232" s="156"/>
      <c r="D232" s="166" t="s">
        <v>135</v>
      </c>
      <c r="E232" s="164" t="s">
        <v>3</v>
      </c>
      <c r="F232" s="173" t="s">
        <v>240</v>
      </c>
      <c r="H232" s="174">
        <v>9.32</v>
      </c>
      <c r="L232" s="156"/>
      <c r="M232" s="161"/>
      <c r="N232" s="162"/>
      <c r="O232" s="162"/>
      <c r="P232" s="162"/>
      <c r="Q232" s="162"/>
      <c r="R232" s="162"/>
      <c r="S232" s="162"/>
      <c r="T232" s="163"/>
      <c r="AT232" s="164" t="s">
        <v>135</v>
      </c>
      <c r="AU232" s="164" t="s">
        <v>133</v>
      </c>
      <c r="AV232" s="11" t="s">
        <v>133</v>
      </c>
      <c r="AW232" s="11" t="s">
        <v>35</v>
      </c>
      <c r="AX232" s="11" t="s">
        <v>72</v>
      </c>
      <c r="AY232" s="164" t="s">
        <v>124</v>
      </c>
    </row>
    <row r="233" spans="2:51" s="11" customFormat="1" x14ac:dyDescent="0.3">
      <c r="B233" s="156"/>
      <c r="D233" s="166" t="s">
        <v>135</v>
      </c>
      <c r="E233" s="164" t="s">
        <v>3</v>
      </c>
      <c r="F233" s="173" t="s">
        <v>241</v>
      </c>
      <c r="H233" s="174">
        <v>35.31</v>
      </c>
      <c r="L233" s="156"/>
      <c r="M233" s="161"/>
      <c r="N233" s="162"/>
      <c r="O233" s="162"/>
      <c r="P233" s="162"/>
      <c r="Q233" s="162"/>
      <c r="R233" s="162"/>
      <c r="S233" s="162"/>
      <c r="T233" s="163"/>
      <c r="AT233" s="164" t="s">
        <v>135</v>
      </c>
      <c r="AU233" s="164" t="s">
        <v>133</v>
      </c>
      <c r="AV233" s="11" t="s">
        <v>133</v>
      </c>
      <c r="AW233" s="11" t="s">
        <v>35</v>
      </c>
      <c r="AX233" s="11" t="s">
        <v>72</v>
      </c>
      <c r="AY233" s="164" t="s">
        <v>124</v>
      </c>
    </row>
    <row r="234" spans="2:51" s="11" customFormat="1" x14ac:dyDescent="0.3">
      <c r="B234" s="156"/>
      <c r="D234" s="166" t="s">
        <v>135</v>
      </c>
      <c r="E234" s="164" t="s">
        <v>3</v>
      </c>
      <c r="F234" s="173" t="s">
        <v>3</v>
      </c>
      <c r="H234" s="174">
        <v>0</v>
      </c>
      <c r="L234" s="156"/>
      <c r="M234" s="161"/>
      <c r="N234" s="162"/>
      <c r="O234" s="162"/>
      <c r="P234" s="162"/>
      <c r="Q234" s="162"/>
      <c r="R234" s="162"/>
      <c r="S234" s="162"/>
      <c r="T234" s="163"/>
      <c r="AT234" s="164" t="s">
        <v>135</v>
      </c>
      <c r="AU234" s="164" t="s">
        <v>133</v>
      </c>
      <c r="AV234" s="11" t="s">
        <v>133</v>
      </c>
      <c r="AW234" s="11" t="s">
        <v>35</v>
      </c>
      <c r="AX234" s="11" t="s">
        <v>72</v>
      </c>
      <c r="AY234" s="164" t="s">
        <v>124</v>
      </c>
    </row>
    <row r="235" spans="2:51" s="12" customFormat="1" x14ac:dyDescent="0.3">
      <c r="B235" s="165"/>
      <c r="D235" s="166" t="s">
        <v>135</v>
      </c>
      <c r="E235" s="167" t="s">
        <v>3</v>
      </c>
      <c r="F235" s="168" t="s">
        <v>217</v>
      </c>
      <c r="H235" s="169" t="s">
        <v>3</v>
      </c>
      <c r="L235" s="165"/>
      <c r="M235" s="170"/>
      <c r="N235" s="171"/>
      <c r="O235" s="171"/>
      <c r="P235" s="171"/>
      <c r="Q235" s="171"/>
      <c r="R235" s="171"/>
      <c r="S235" s="171"/>
      <c r="T235" s="172"/>
      <c r="AT235" s="169" t="s">
        <v>135</v>
      </c>
      <c r="AU235" s="169" t="s">
        <v>133</v>
      </c>
      <c r="AV235" s="12" t="s">
        <v>20</v>
      </c>
      <c r="AW235" s="12" t="s">
        <v>35</v>
      </c>
      <c r="AX235" s="12" t="s">
        <v>72</v>
      </c>
      <c r="AY235" s="169" t="s">
        <v>124</v>
      </c>
    </row>
    <row r="236" spans="2:51" s="11" customFormat="1" x14ac:dyDescent="0.3">
      <c r="B236" s="156"/>
      <c r="D236" s="166" t="s">
        <v>135</v>
      </c>
      <c r="E236" s="164" t="s">
        <v>3</v>
      </c>
      <c r="F236" s="173" t="s">
        <v>218</v>
      </c>
      <c r="H236" s="174">
        <v>5.0179999999999998</v>
      </c>
      <c r="L236" s="156"/>
      <c r="M236" s="161"/>
      <c r="N236" s="162"/>
      <c r="O236" s="162"/>
      <c r="P236" s="162"/>
      <c r="Q236" s="162"/>
      <c r="R236" s="162"/>
      <c r="S236" s="162"/>
      <c r="T236" s="163"/>
      <c r="AT236" s="164" t="s">
        <v>135</v>
      </c>
      <c r="AU236" s="164" t="s">
        <v>133</v>
      </c>
      <c r="AV236" s="11" t="s">
        <v>133</v>
      </c>
      <c r="AW236" s="11" t="s">
        <v>35</v>
      </c>
      <c r="AX236" s="11" t="s">
        <v>72</v>
      </c>
      <c r="AY236" s="164" t="s">
        <v>124</v>
      </c>
    </row>
    <row r="237" spans="2:51" s="11" customFormat="1" x14ac:dyDescent="0.3">
      <c r="B237" s="156"/>
      <c r="D237" s="166" t="s">
        <v>135</v>
      </c>
      <c r="E237" s="164" t="s">
        <v>3</v>
      </c>
      <c r="F237" s="173" t="s">
        <v>219</v>
      </c>
      <c r="H237" s="174">
        <v>9.7230000000000008</v>
      </c>
      <c r="L237" s="156"/>
      <c r="M237" s="161"/>
      <c r="N237" s="162"/>
      <c r="O237" s="162"/>
      <c r="P237" s="162"/>
      <c r="Q237" s="162"/>
      <c r="R237" s="162"/>
      <c r="S237" s="162"/>
      <c r="T237" s="163"/>
      <c r="AT237" s="164" t="s">
        <v>135</v>
      </c>
      <c r="AU237" s="164" t="s">
        <v>133</v>
      </c>
      <c r="AV237" s="11" t="s">
        <v>133</v>
      </c>
      <c r="AW237" s="11" t="s">
        <v>35</v>
      </c>
      <c r="AX237" s="11" t="s">
        <v>72</v>
      </c>
      <c r="AY237" s="164" t="s">
        <v>124</v>
      </c>
    </row>
    <row r="238" spans="2:51" s="11" customFormat="1" x14ac:dyDescent="0.3">
      <c r="B238" s="156"/>
      <c r="D238" s="166" t="s">
        <v>135</v>
      </c>
      <c r="E238" s="164" t="s">
        <v>3</v>
      </c>
      <c r="F238" s="173" t="s">
        <v>3</v>
      </c>
      <c r="H238" s="174">
        <v>0</v>
      </c>
      <c r="L238" s="156"/>
      <c r="M238" s="161"/>
      <c r="N238" s="162"/>
      <c r="O238" s="162"/>
      <c r="P238" s="162"/>
      <c r="Q238" s="162"/>
      <c r="R238" s="162"/>
      <c r="S238" s="162"/>
      <c r="T238" s="163"/>
      <c r="AT238" s="164" t="s">
        <v>135</v>
      </c>
      <c r="AU238" s="164" t="s">
        <v>133</v>
      </c>
      <c r="AV238" s="11" t="s">
        <v>133</v>
      </c>
      <c r="AW238" s="11" t="s">
        <v>35</v>
      </c>
      <c r="AX238" s="11" t="s">
        <v>72</v>
      </c>
      <c r="AY238" s="164" t="s">
        <v>124</v>
      </c>
    </row>
    <row r="239" spans="2:51" s="11" customFormat="1" x14ac:dyDescent="0.3">
      <c r="B239" s="156"/>
      <c r="D239" s="166" t="s">
        <v>135</v>
      </c>
      <c r="E239" s="164" t="s">
        <v>3</v>
      </c>
      <c r="F239" s="173" t="s">
        <v>3</v>
      </c>
      <c r="H239" s="174">
        <v>0</v>
      </c>
      <c r="L239" s="156"/>
      <c r="M239" s="161"/>
      <c r="N239" s="162"/>
      <c r="O239" s="162"/>
      <c r="P239" s="162"/>
      <c r="Q239" s="162"/>
      <c r="R239" s="162"/>
      <c r="S239" s="162"/>
      <c r="T239" s="163"/>
      <c r="AT239" s="164" t="s">
        <v>135</v>
      </c>
      <c r="AU239" s="164" t="s">
        <v>133</v>
      </c>
      <c r="AV239" s="11" t="s">
        <v>133</v>
      </c>
      <c r="AW239" s="11" t="s">
        <v>35</v>
      </c>
      <c r="AX239" s="11" t="s">
        <v>72</v>
      </c>
      <c r="AY239" s="164" t="s">
        <v>124</v>
      </c>
    </row>
    <row r="240" spans="2:51" s="13" customFormat="1" x14ac:dyDescent="0.3">
      <c r="B240" s="175"/>
      <c r="D240" s="157" t="s">
        <v>135</v>
      </c>
      <c r="E240" s="176" t="s">
        <v>3</v>
      </c>
      <c r="F240" s="177" t="s">
        <v>160</v>
      </c>
      <c r="H240" s="178">
        <v>330.113</v>
      </c>
      <c r="L240" s="175"/>
      <c r="M240" s="179"/>
      <c r="N240" s="180"/>
      <c r="O240" s="180"/>
      <c r="P240" s="180"/>
      <c r="Q240" s="180"/>
      <c r="R240" s="180"/>
      <c r="S240" s="180"/>
      <c r="T240" s="181"/>
      <c r="AT240" s="182" t="s">
        <v>135</v>
      </c>
      <c r="AU240" s="182" t="s">
        <v>133</v>
      </c>
      <c r="AV240" s="13" t="s">
        <v>125</v>
      </c>
      <c r="AW240" s="13" t="s">
        <v>35</v>
      </c>
      <c r="AX240" s="13" t="s">
        <v>72</v>
      </c>
      <c r="AY240" s="182" t="s">
        <v>124</v>
      </c>
    </row>
    <row r="241" spans="2:65" s="1" customFormat="1" ht="22.5" customHeight="1" x14ac:dyDescent="0.3">
      <c r="B241" s="144"/>
      <c r="C241" s="193" t="s">
        <v>264</v>
      </c>
      <c r="D241" s="193" t="s">
        <v>184</v>
      </c>
      <c r="E241" s="194" t="s">
        <v>265</v>
      </c>
      <c r="F241" s="195" t="s">
        <v>266</v>
      </c>
      <c r="G241" s="196" t="s">
        <v>139</v>
      </c>
      <c r="H241" s="197">
        <v>816.48599999999999</v>
      </c>
      <c r="I241" s="198"/>
      <c r="J241" s="198">
        <f>ROUND(I241*H241,2)</f>
        <v>0</v>
      </c>
      <c r="K241" s="195" t="s">
        <v>131</v>
      </c>
      <c r="L241" s="199"/>
      <c r="M241" s="200" t="s">
        <v>3</v>
      </c>
      <c r="N241" s="201" t="s">
        <v>44</v>
      </c>
      <c r="O241" s="153">
        <v>0</v>
      </c>
      <c r="P241" s="153">
        <f>O241*H241</f>
        <v>0</v>
      </c>
      <c r="Q241" s="153">
        <v>2.7200000000000002E-3</v>
      </c>
      <c r="R241" s="153">
        <f>Q241*H241</f>
        <v>2.2208419200000002</v>
      </c>
      <c r="S241" s="153">
        <v>0</v>
      </c>
      <c r="T241" s="154">
        <f>S241*H241</f>
        <v>0</v>
      </c>
      <c r="AR241" s="18" t="s">
        <v>170</v>
      </c>
      <c r="AT241" s="18" t="s">
        <v>184</v>
      </c>
      <c r="AU241" s="18" t="s">
        <v>133</v>
      </c>
      <c r="AY241" s="18" t="s">
        <v>124</v>
      </c>
      <c r="BE241" s="155">
        <f>IF(N241="základní",J241,0)</f>
        <v>0</v>
      </c>
      <c r="BF241" s="155">
        <f>IF(N241="snížená",J241,0)</f>
        <v>0</v>
      </c>
      <c r="BG241" s="155">
        <f>IF(N241="zákl. přenesená",J241,0)</f>
        <v>0</v>
      </c>
      <c r="BH241" s="155">
        <f>IF(N241="sníž. přenesená",J241,0)</f>
        <v>0</v>
      </c>
      <c r="BI241" s="155">
        <f>IF(N241="nulová",J241,0)</f>
        <v>0</v>
      </c>
      <c r="BJ241" s="18" t="s">
        <v>133</v>
      </c>
      <c r="BK241" s="155">
        <f>ROUND(I241*H241,2)</f>
        <v>0</v>
      </c>
      <c r="BL241" s="18" t="s">
        <v>132</v>
      </c>
      <c r="BM241" s="18" t="s">
        <v>267</v>
      </c>
    </row>
    <row r="242" spans="2:65" s="12" customFormat="1" x14ac:dyDescent="0.3">
      <c r="B242" s="165"/>
      <c r="D242" s="166" t="s">
        <v>135</v>
      </c>
      <c r="E242" s="167" t="s">
        <v>3</v>
      </c>
      <c r="F242" s="168" t="s">
        <v>268</v>
      </c>
      <c r="H242" s="169" t="s">
        <v>3</v>
      </c>
      <c r="L242" s="165"/>
      <c r="M242" s="170"/>
      <c r="N242" s="171"/>
      <c r="O242" s="171"/>
      <c r="P242" s="171"/>
      <c r="Q242" s="171"/>
      <c r="R242" s="171"/>
      <c r="S242" s="171"/>
      <c r="T242" s="172"/>
      <c r="AT242" s="169" t="s">
        <v>135</v>
      </c>
      <c r="AU242" s="169" t="s">
        <v>133</v>
      </c>
      <c r="AV242" s="12" t="s">
        <v>20</v>
      </c>
      <c r="AW242" s="12" t="s">
        <v>35</v>
      </c>
      <c r="AX242" s="12" t="s">
        <v>72</v>
      </c>
      <c r="AY242" s="169" t="s">
        <v>124</v>
      </c>
    </row>
    <row r="243" spans="2:65" s="12" customFormat="1" x14ac:dyDescent="0.3">
      <c r="B243" s="165"/>
      <c r="D243" s="166" t="s">
        <v>135</v>
      </c>
      <c r="E243" s="167" t="s">
        <v>3</v>
      </c>
      <c r="F243" s="168" t="s">
        <v>254</v>
      </c>
      <c r="H243" s="169" t="s">
        <v>3</v>
      </c>
      <c r="L243" s="165"/>
      <c r="M243" s="170"/>
      <c r="N243" s="171"/>
      <c r="O243" s="171"/>
      <c r="P243" s="171"/>
      <c r="Q243" s="171"/>
      <c r="R243" s="171"/>
      <c r="S243" s="171"/>
      <c r="T243" s="172"/>
      <c r="AT243" s="169" t="s">
        <v>135</v>
      </c>
      <c r="AU243" s="169" t="s">
        <v>133</v>
      </c>
      <c r="AV243" s="12" t="s">
        <v>20</v>
      </c>
      <c r="AW243" s="12" t="s">
        <v>35</v>
      </c>
      <c r="AX243" s="12" t="s">
        <v>72</v>
      </c>
      <c r="AY243" s="169" t="s">
        <v>124</v>
      </c>
    </row>
    <row r="244" spans="2:65" s="11" customFormat="1" x14ac:dyDescent="0.3">
      <c r="B244" s="156"/>
      <c r="D244" s="157" t="s">
        <v>135</v>
      </c>
      <c r="E244" s="158" t="s">
        <v>3</v>
      </c>
      <c r="F244" s="159" t="s">
        <v>269</v>
      </c>
      <c r="H244" s="160">
        <v>816.48599999999999</v>
      </c>
      <c r="L244" s="156"/>
      <c r="M244" s="161"/>
      <c r="N244" s="162"/>
      <c r="O244" s="162"/>
      <c r="P244" s="162"/>
      <c r="Q244" s="162"/>
      <c r="R244" s="162"/>
      <c r="S244" s="162"/>
      <c r="T244" s="163"/>
      <c r="AT244" s="164" t="s">
        <v>135</v>
      </c>
      <c r="AU244" s="164" t="s">
        <v>133</v>
      </c>
      <c r="AV244" s="11" t="s">
        <v>133</v>
      </c>
      <c r="AW244" s="11" t="s">
        <v>35</v>
      </c>
      <c r="AX244" s="11" t="s">
        <v>20</v>
      </c>
      <c r="AY244" s="164" t="s">
        <v>124</v>
      </c>
    </row>
    <row r="245" spans="2:65" s="1" customFormat="1" ht="31.5" customHeight="1" x14ac:dyDescent="0.3">
      <c r="B245" s="144"/>
      <c r="C245" s="145" t="s">
        <v>270</v>
      </c>
      <c r="D245" s="145" t="s">
        <v>127</v>
      </c>
      <c r="E245" s="146" t="s">
        <v>271</v>
      </c>
      <c r="F245" s="147" t="s">
        <v>272</v>
      </c>
      <c r="G245" s="148" t="s">
        <v>148</v>
      </c>
      <c r="H245" s="149">
        <v>590.16</v>
      </c>
      <c r="I245" s="150"/>
      <c r="J245" s="150">
        <f>ROUND(I245*H245,2)</f>
        <v>0</v>
      </c>
      <c r="K245" s="147" t="s">
        <v>131</v>
      </c>
      <c r="L245" s="32"/>
      <c r="M245" s="151" t="s">
        <v>3</v>
      </c>
      <c r="N245" s="152" t="s">
        <v>44</v>
      </c>
      <c r="O245" s="153">
        <v>0.39</v>
      </c>
      <c r="P245" s="153">
        <f>O245*H245</f>
        <v>230.16239999999999</v>
      </c>
      <c r="Q245" s="153">
        <v>3.31E-3</v>
      </c>
      <c r="R245" s="153">
        <f>Q245*H245</f>
        <v>1.9534296</v>
      </c>
      <c r="S245" s="153">
        <v>0</v>
      </c>
      <c r="T245" s="154">
        <f>S245*H245</f>
        <v>0</v>
      </c>
      <c r="AR245" s="18" t="s">
        <v>132</v>
      </c>
      <c r="AT245" s="18" t="s">
        <v>127</v>
      </c>
      <c r="AU245" s="18" t="s">
        <v>133</v>
      </c>
      <c r="AY245" s="18" t="s">
        <v>124</v>
      </c>
      <c r="BE245" s="155">
        <f>IF(N245="základní",J245,0)</f>
        <v>0</v>
      </c>
      <c r="BF245" s="155">
        <f>IF(N245="snížená",J245,0)</f>
        <v>0</v>
      </c>
      <c r="BG245" s="155">
        <f>IF(N245="zákl. přenesená",J245,0)</f>
        <v>0</v>
      </c>
      <c r="BH245" s="155">
        <f>IF(N245="sníž. přenesená",J245,0)</f>
        <v>0</v>
      </c>
      <c r="BI245" s="155">
        <f>IF(N245="nulová",J245,0)</f>
        <v>0</v>
      </c>
      <c r="BJ245" s="18" t="s">
        <v>133</v>
      </c>
      <c r="BK245" s="155">
        <f>ROUND(I245*H245,2)</f>
        <v>0</v>
      </c>
      <c r="BL245" s="18" t="s">
        <v>132</v>
      </c>
      <c r="BM245" s="18" t="s">
        <v>273</v>
      </c>
    </row>
    <row r="246" spans="2:65" s="12" customFormat="1" x14ac:dyDescent="0.3">
      <c r="B246" s="165"/>
      <c r="D246" s="166" t="s">
        <v>135</v>
      </c>
      <c r="E246" s="167" t="s">
        <v>3</v>
      </c>
      <c r="F246" s="168" t="s">
        <v>274</v>
      </c>
      <c r="H246" s="169" t="s">
        <v>3</v>
      </c>
      <c r="L246" s="165"/>
      <c r="M246" s="170"/>
      <c r="N246" s="171"/>
      <c r="O246" s="171"/>
      <c r="P246" s="171"/>
      <c r="Q246" s="171"/>
      <c r="R246" s="171"/>
      <c r="S246" s="171"/>
      <c r="T246" s="172"/>
      <c r="AT246" s="169" t="s">
        <v>135</v>
      </c>
      <c r="AU246" s="169" t="s">
        <v>133</v>
      </c>
      <c r="AV246" s="12" t="s">
        <v>20</v>
      </c>
      <c r="AW246" s="12" t="s">
        <v>35</v>
      </c>
      <c r="AX246" s="12" t="s">
        <v>72</v>
      </c>
      <c r="AY246" s="169" t="s">
        <v>124</v>
      </c>
    </row>
    <row r="247" spans="2:65" s="12" customFormat="1" x14ac:dyDescent="0.3">
      <c r="B247" s="165"/>
      <c r="D247" s="166" t="s">
        <v>135</v>
      </c>
      <c r="E247" s="167" t="s">
        <v>3</v>
      </c>
      <c r="F247" s="168" t="s">
        <v>275</v>
      </c>
      <c r="H247" s="169" t="s">
        <v>3</v>
      </c>
      <c r="L247" s="165"/>
      <c r="M247" s="170"/>
      <c r="N247" s="171"/>
      <c r="O247" s="171"/>
      <c r="P247" s="171"/>
      <c r="Q247" s="171"/>
      <c r="R247" s="171"/>
      <c r="S247" s="171"/>
      <c r="T247" s="172"/>
      <c r="AT247" s="169" t="s">
        <v>135</v>
      </c>
      <c r="AU247" s="169" t="s">
        <v>133</v>
      </c>
      <c r="AV247" s="12" t="s">
        <v>20</v>
      </c>
      <c r="AW247" s="12" t="s">
        <v>35</v>
      </c>
      <c r="AX247" s="12" t="s">
        <v>72</v>
      </c>
      <c r="AY247" s="169" t="s">
        <v>124</v>
      </c>
    </row>
    <row r="248" spans="2:65" s="11" customFormat="1" x14ac:dyDescent="0.3">
      <c r="B248" s="156"/>
      <c r="D248" s="166" t="s">
        <v>135</v>
      </c>
      <c r="E248" s="164" t="s">
        <v>3</v>
      </c>
      <c r="F248" s="173" t="s">
        <v>276</v>
      </c>
      <c r="H248" s="174">
        <v>224.04</v>
      </c>
      <c r="L248" s="156"/>
      <c r="M248" s="161"/>
      <c r="N248" s="162"/>
      <c r="O248" s="162"/>
      <c r="P248" s="162"/>
      <c r="Q248" s="162"/>
      <c r="R248" s="162"/>
      <c r="S248" s="162"/>
      <c r="T248" s="163"/>
      <c r="AT248" s="164" t="s">
        <v>135</v>
      </c>
      <c r="AU248" s="164" t="s">
        <v>133</v>
      </c>
      <c r="AV248" s="11" t="s">
        <v>133</v>
      </c>
      <c r="AW248" s="11" t="s">
        <v>35</v>
      </c>
      <c r="AX248" s="11" t="s">
        <v>72</v>
      </c>
      <c r="AY248" s="164" t="s">
        <v>124</v>
      </c>
    </row>
    <row r="249" spans="2:65" s="11" customFormat="1" x14ac:dyDescent="0.3">
      <c r="B249" s="156"/>
      <c r="D249" s="166" t="s">
        <v>135</v>
      </c>
      <c r="E249" s="164" t="s">
        <v>3</v>
      </c>
      <c r="F249" s="173" t="s">
        <v>277</v>
      </c>
      <c r="H249" s="174">
        <v>227.27</v>
      </c>
      <c r="L249" s="156"/>
      <c r="M249" s="161"/>
      <c r="N249" s="162"/>
      <c r="O249" s="162"/>
      <c r="P249" s="162"/>
      <c r="Q249" s="162"/>
      <c r="R249" s="162"/>
      <c r="S249" s="162"/>
      <c r="T249" s="163"/>
      <c r="AT249" s="164" t="s">
        <v>135</v>
      </c>
      <c r="AU249" s="164" t="s">
        <v>133</v>
      </c>
      <c r="AV249" s="11" t="s">
        <v>133</v>
      </c>
      <c r="AW249" s="11" t="s">
        <v>35</v>
      </c>
      <c r="AX249" s="11" t="s">
        <v>72</v>
      </c>
      <c r="AY249" s="164" t="s">
        <v>124</v>
      </c>
    </row>
    <row r="250" spans="2:65" s="13" customFormat="1" x14ac:dyDescent="0.3">
      <c r="B250" s="175"/>
      <c r="D250" s="166" t="s">
        <v>135</v>
      </c>
      <c r="E250" s="182" t="s">
        <v>3</v>
      </c>
      <c r="F250" s="183" t="s">
        <v>160</v>
      </c>
      <c r="H250" s="184">
        <v>451.31</v>
      </c>
      <c r="L250" s="175"/>
      <c r="M250" s="179"/>
      <c r="N250" s="180"/>
      <c r="O250" s="180"/>
      <c r="P250" s="180"/>
      <c r="Q250" s="180"/>
      <c r="R250" s="180"/>
      <c r="S250" s="180"/>
      <c r="T250" s="181"/>
      <c r="AT250" s="182" t="s">
        <v>135</v>
      </c>
      <c r="AU250" s="182" t="s">
        <v>133</v>
      </c>
      <c r="AV250" s="13" t="s">
        <v>125</v>
      </c>
      <c r="AW250" s="13" t="s">
        <v>35</v>
      </c>
      <c r="AX250" s="13" t="s">
        <v>72</v>
      </c>
      <c r="AY250" s="182" t="s">
        <v>124</v>
      </c>
    </row>
    <row r="251" spans="2:65" s="12" customFormat="1" x14ac:dyDescent="0.3">
      <c r="B251" s="165"/>
      <c r="D251" s="166" t="s">
        <v>135</v>
      </c>
      <c r="E251" s="167" t="s">
        <v>3</v>
      </c>
      <c r="F251" s="168" t="s">
        <v>278</v>
      </c>
      <c r="H251" s="169" t="s">
        <v>3</v>
      </c>
      <c r="L251" s="165"/>
      <c r="M251" s="170"/>
      <c r="N251" s="171"/>
      <c r="O251" s="171"/>
      <c r="P251" s="171"/>
      <c r="Q251" s="171"/>
      <c r="R251" s="171"/>
      <c r="S251" s="171"/>
      <c r="T251" s="172"/>
      <c r="AT251" s="169" t="s">
        <v>135</v>
      </c>
      <c r="AU251" s="169" t="s">
        <v>133</v>
      </c>
      <c r="AV251" s="12" t="s">
        <v>20</v>
      </c>
      <c r="AW251" s="12" t="s">
        <v>35</v>
      </c>
      <c r="AX251" s="12" t="s">
        <v>72</v>
      </c>
      <c r="AY251" s="169" t="s">
        <v>124</v>
      </c>
    </row>
    <row r="252" spans="2:65" s="11" customFormat="1" x14ac:dyDescent="0.3">
      <c r="B252" s="156"/>
      <c r="D252" s="166" t="s">
        <v>135</v>
      </c>
      <c r="E252" s="164" t="s">
        <v>3</v>
      </c>
      <c r="F252" s="173" t="s">
        <v>279</v>
      </c>
      <c r="H252" s="174">
        <v>71.319999999999993</v>
      </c>
      <c r="L252" s="156"/>
      <c r="M252" s="161"/>
      <c r="N252" s="162"/>
      <c r="O252" s="162"/>
      <c r="P252" s="162"/>
      <c r="Q252" s="162"/>
      <c r="R252" s="162"/>
      <c r="S252" s="162"/>
      <c r="T252" s="163"/>
      <c r="AT252" s="164" t="s">
        <v>135</v>
      </c>
      <c r="AU252" s="164" t="s">
        <v>133</v>
      </c>
      <c r="AV252" s="11" t="s">
        <v>133</v>
      </c>
      <c r="AW252" s="11" t="s">
        <v>35</v>
      </c>
      <c r="AX252" s="11" t="s">
        <v>72</v>
      </c>
      <c r="AY252" s="164" t="s">
        <v>124</v>
      </c>
    </row>
    <row r="253" spans="2:65" s="11" customFormat="1" x14ac:dyDescent="0.3">
      <c r="B253" s="156"/>
      <c r="D253" s="166" t="s">
        <v>135</v>
      </c>
      <c r="E253" s="164" t="s">
        <v>3</v>
      </c>
      <c r="F253" s="173" t="s">
        <v>280</v>
      </c>
      <c r="H253" s="174">
        <v>67.53</v>
      </c>
      <c r="L253" s="156"/>
      <c r="M253" s="161"/>
      <c r="N253" s="162"/>
      <c r="O253" s="162"/>
      <c r="P253" s="162"/>
      <c r="Q253" s="162"/>
      <c r="R253" s="162"/>
      <c r="S253" s="162"/>
      <c r="T253" s="163"/>
      <c r="AT253" s="164" t="s">
        <v>135</v>
      </c>
      <c r="AU253" s="164" t="s">
        <v>133</v>
      </c>
      <c r="AV253" s="11" t="s">
        <v>133</v>
      </c>
      <c r="AW253" s="11" t="s">
        <v>35</v>
      </c>
      <c r="AX253" s="11" t="s">
        <v>72</v>
      </c>
      <c r="AY253" s="164" t="s">
        <v>124</v>
      </c>
    </row>
    <row r="254" spans="2:65" s="13" customFormat="1" x14ac:dyDescent="0.3">
      <c r="B254" s="175"/>
      <c r="D254" s="166" t="s">
        <v>135</v>
      </c>
      <c r="E254" s="182" t="s">
        <v>3</v>
      </c>
      <c r="F254" s="183" t="s">
        <v>160</v>
      </c>
      <c r="H254" s="184">
        <v>138.85</v>
      </c>
      <c r="L254" s="175"/>
      <c r="M254" s="179"/>
      <c r="N254" s="180"/>
      <c r="O254" s="180"/>
      <c r="P254" s="180"/>
      <c r="Q254" s="180"/>
      <c r="R254" s="180"/>
      <c r="S254" s="180"/>
      <c r="T254" s="181"/>
      <c r="AT254" s="182" t="s">
        <v>135</v>
      </c>
      <c r="AU254" s="182" t="s">
        <v>133</v>
      </c>
      <c r="AV254" s="13" t="s">
        <v>125</v>
      </c>
      <c r="AW254" s="13" t="s">
        <v>35</v>
      </c>
      <c r="AX254" s="13" t="s">
        <v>72</v>
      </c>
      <c r="AY254" s="182" t="s">
        <v>124</v>
      </c>
    </row>
    <row r="255" spans="2:65" s="14" customFormat="1" x14ac:dyDescent="0.3">
      <c r="B255" s="185"/>
      <c r="D255" s="157" t="s">
        <v>135</v>
      </c>
      <c r="E255" s="186" t="s">
        <v>3</v>
      </c>
      <c r="F255" s="187" t="s">
        <v>183</v>
      </c>
      <c r="H255" s="188">
        <v>590.16</v>
      </c>
      <c r="L255" s="185"/>
      <c r="M255" s="189"/>
      <c r="N255" s="190"/>
      <c r="O255" s="190"/>
      <c r="P255" s="190"/>
      <c r="Q255" s="190"/>
      <c r="R255" s="190"/>
      <c r="S255" s="190"/>
      <c r="T255" s="191"/>
      <c r="AT255" s="192" t="s">
        <v>135</v>
      </c>
      <c r="AU255" s="192" t="s">
        <v>133</v>
      </c>
      <c r="AV255" s="14" t="s">
        <v>132</v>
      </c>
      <c r="AW255" s="14" t="s">
        <v>35</v>
      </c>
      <c r="AX255" s="14" t="s">
        <v>20</v>
      </c>
      <c r="AY255" s="192" t="s">
        <v>124</v>
      </c>
    </row>
    <row r="256" spans="2:65" s="1" customFormat="1" ht="22.5" customHeight="1" x14ac:dyDescent="0.3">
      <c r="B256" s="144"/>
      <c r="C256" s="193" t="s">
        <v>281</v>
      </c>
      <c r="D256" s="193" t="s">
        <v>184</v>
      </c>
      <c r="E256" s="194" t="s">
        <v>282</v>
      </c>
      <c r="F256" s="195" t="s">
        <v>283</v>
      </c>
      <c r="G256" s="196" t="s">
        <v>139</v>
      </c>
      <c r="H256" s="197">
        <v>135.393</v>
      </c>
      <c r="I256" s="198"/>
      <c r="J256" s="198">
        <f>ROUND(I256*H256,2)</f>
        <v>0</v>
      </c>
      <c r="K256" s="195" t="s">
        <v>131</v>
      </c>
      <c r="L256" s="199"/>
      <c r="M256" s="200" t="s">
        <v>3</v>
      </c>
      <c r="N256" s="201" t="s">
        <v>44</v>
      </c>
      <c r="O256" s="153">
        <v>0</v>
      </c>
      <c r="P256" s="153">
        <f>O256*H256</f>
        <v>0</v>
      </c>
      <c r="Q256" s="153">
        <v>5.9999999999999995E-4</v>
      </c>
      <c r="R256" s="153">
        <f>Q256*H256</f>
        <v>8.1235799999999997E-2</v>
      </c>
      <c r="S256" s="153">
        <v>0</v>
      </c>
      <c r="T256" s="154">
        <f>S256*H256</f>
        <v>0</v>
      </c>
      <c r="AR256" s="18" t="s">
        <v>170</v>
      </c>
      <c r="AT256" s="18" t="s">
        <v>184</v>
      </c>
      <c r="AU256" s="18" t="s">
        <v>133</v>
      </c>
      <c r="AY256" s="18" t="s">
        <v>124</v>
      </c>
      <c r="BE256" s="155">
        <f>IF(N256="základní",J256,0)</f>
        <v>0</v>
      </c>
      <c r="BF256" s="155">
        <f>IF(N256="snížená",J256,0)</f>
        <v>0</v>
      </c>
      <c r="BG256" s="155">
        <f>IF(N256="zákl. přenesená",J256,0)</f>
        <v>0</v>
      </c>
      <c r="BH256" s="155">
        <f>IF(N256="sníž. přenesená",J256,0)</f>
        <v>0</v>
      </c>
      <c r="BI256" s="155">
        <f>IF(N256="nulová",J256,0)</f>
        <v>0</v>
      </c>
      <c r="BJ256" s="18" t="s">
        <v>133</v>
      </c>
      <c r="BK256" s="155">
        <f>ROUND(I256*H256,2)</f>
        <v>0</v>
      </c>
      <c r="BL256" s="18" t="s">
        <v>132</v>
      </c>
      <c r="BM256" s="18" t="s">
        <v>284</v>
      </c>
    </row>
    <row r="257" spans="2:65" s="12" customFormat="1" x14ac:dyDescent="0.3">
      <c r="B257" s="165"/>
      <c r="D257" s="166" t="s">
        <v>135</v>
      </c>
      <c r="E257" s="167" t="s">
        <v>3</v>
      </c>
      <c r="F257" s="168" t="s">
        <v>274</v>
      </c>
      <c r="H257" s="169" t="s">
        <v>3</v>
      </c>
      <c r="L257" s="165"/>
      <c r="M257" s="170"/>
      <c r="N257" s="171"/>
      <c r="O257" s="171"/>
      <c r="P257" s="171"/>
      <c r="Q257" s="171"/>
      <c r="R257" s="171"/>
      <c r="S257" s="171"/>
      <c r="T257" s="172"/>
      <c r="AT257" s="169" t="s">
        <v>135</v>
      </c>
      <c r="AU257" s="169" t="s">
        <v>133</v>
      </c>
      <c r="AV257" s="12" t="s">
        <v>20</v>
      </c>
      <c r="AW257" s="12" t="s">
        <v>35</v>
      </c>
      <c r="AX257" s="12" t="s">
        <v>72</v>
      </c>
      <c r="AY257" s="169" t="s">
        <v>124</v>
      </c>
    </row>
    <row r="258" spans="2:65" s="12" customFormat="1" x14ac:dyDescent="0.3">
      <c r="B258" s="165"/>
      <c r="D258" s="166" t="s">
        <v>135</v>
      </c>
      <c r="E258" s="167" t="s">
        <v>3</v>
      </c>
      <c r="F258" s="168" t="s">
        <v>275</v>
      </c>
      <c r="H258" s="169" t="s">
        <v>3</v>
      </c>
      <c r="L258" s="165"/>
      <c r="M258" s="170"/>
      <c r="N258" s="171"/>
      <c r="O258" s="171"/>
      <c r="P258" s="171"/>
      <c r="Q258" s="171"/>
      <c r="R258" s="171"/>
      <c r="S258" s="171"/>
      <c r="T258" s="172"/>
      <c r="AT258" s="169" t="s">
        <v>135</v>
      </c>
      <c r="AU258" s="169" t="s">
        <v>133</v>
      </c>
      <c r="AV258" s="12" t="s">
        <v>20</v>
      </c>
      <c r="AW258" s="12" t="s">
        <v>35</v>
      </c>
      <c r="AX258" s="12" t="s">
        <v>72</v>
      </c>
      <c r="AY258" s="169" t="s">
        <v>124</v>
      </c>
    </row>
    <row r="259" spans="2:65" s="11" customFormat="1" x14ac:dyDescent="0.3">
      <c r="B259" s="156"/>
      <c r="D259" s="166" t="s">
        <v>135</v>
      </c>
      <c r="E259" s="164" t="s">
        <v>3</v>
      </c>
      <c r="F259" s="173" t="s">
        <v>285</v>
      </c>
      <c r="H259" s="174">
        <v>67.212000000000003</v>
      </c>
      <c r="L259" s="156"/>
      <c r="M259" s="161"/>
      <c r="N259" s="162"/>
      <c r="O259" s="162"/>
      <c r="P259" s="162"/>
      <c r="Q259" s="162"/>
      <c r="R259" s="162"/>
      <c r="S259" s="162"/>
      <c r="T259" s="163"/>
      <c r="AT259" s="164" t="s">
        <v>135</v>
      </c>
      <c r="AU259" s="164" t="s">
        <v>133</v>
      </c>
      <c r="AV259" s="11" t="s">
        <v>133</v>
      </c>
      <c r="AW259" s="11" t="s">
        <v>35</v>
      </c>
      <c r="AX259" s="11" t="s">
        <v>72</v>
      </c>
      <c r="AY259" s="164" t="s">
        <v>124</v>
      </c>
    </row>
    <row r="260" spans="2:65" s="11" customFormat="1" ht="27" x14ac:dyDescent="0.3">
      <c r="B260" s="156"/>
      <c r="D260" s="166" t="s">
        <v>135</v>
      </c>
      <c r="E260" s="164" t="s">
        <v>3</v>
      </c>
      <c r="F260" s="173" t="s">
        <v>286</v>
      </c>
      <c r="H260" s="174">
        <v>68.180999999999997</v>
      </c>
      <c r="L260" s="156"/>
      <c r="M260" s="161"/>
      <c r="N260" s="162"/>
      <c r="O260" s="162"/>
      <c r="P260" s="162"/>
      <c r="Q260" s="162"/>
      <c r="R260" s="162"/>
      <c r="S260" s="162"/>
      <c r="T260" s="163"/>
      <c r="AT260" s="164" t="s">
        <v>135</v>
      </c>
      <c r="AU260" s="164" t="s">
        <v>133</v>
      </c>
      <c r="AV260" s="11" t="s">
        <v>133</v>
      </c>
      <c r="AW260" s="11" t="s">
        <v>35</v>
      </c>
      <c r="AX260" s="11" t="s">
        <v>72</v>
      </c>
      <c r="AY260" s="164" t="s">
        <v>124</v>
      </c>
    </row>
    <row r="261" spans="2:65" s="13" customFormat="1" x14ac:dyDescent="0.3">
      <c r="B261" s="175"/>
      <c r="D261" s="157" t="s">
        <v>135</v>
      </c>
      <c r="E261" s="176" t="s">
        <v>3</v>
      </c>
      <c r="F261" s="177" t="s">
        <v>160</v>
      </c>
      <c r="H261" s="178">
        <v>135.393</v>
      </c>
      <c r="L261" s="175"/>
      <c r="M261" s="179"/>
      <c r="N261" s="180"/>
      <c r="O261" s="180"/>
      <c r="P261" s="180"/>
      <c r="Q261" s="180"/>
      <c r="R261" s="180"/>
      <c r="S261" s="180"/>
      <c r="T261" s="181"/>
      <c r="AT261" s="182" t="s">
        <v>135</v>
      </c>
      <c r="AU261" s="182" t="s">
        <v>133</v>
      </c>
      <c r="AV261" s="13" t="s">
        <v>125</v>
      </c>
      <c r="AW261" s="13" t="s">
        <v>35</v>
      </c>
      <c r="AX261" s="13" t="s">
        <v>20</v>
      </c>
      <c r="AY261" s="182" t="s">
        <v>124</v>
      </c>
    </row>
    <row r="262" spans="2:65" s="1" customFormat="1" ht="31.5" customHeight="1" x14ac:dyDescent="0.3">
      <c r="B262" s="144"/>
      <c r="C262" s="193" t="s">
        <v>287</v>
      </c>
      <c r="D262" s="193" t="s">
        <v>184</v>
      </c>
      <c r="E262" s="194" t="s">
        <v>226</v>
      </c>
      <c r="F262" s="195" t="s">
        <v>227</v>
      </c>
      <c r="G262" s="196" t="s">
        <v>139</v>
      </c>
      <c r="H262" s="197">
        <v>41.655000000000001</v>
      </c>
      <c r="I262" s="198"/>
      <c r="J262" s="198">
        <f>ROUND(I262*H262,2)</f>
        <v>0</v>
      </c>
      <c r="K262" s="195" t="s">
        <v>131</v>
      </c>
      <c r="L262" s="199"/>
      <c r="M262" s="200" t="s">
        <v>3</v>
      </c>
      <c r="N262" s="201" t="s">
        <v>44</v>
      </c>
      <c r="O262" s="153">
        <v>0</v>
      </c>
      <c r="P262" s="153">
        <f>O262*H262</f>
        <v>0</v>
      </c>
      <c r="Q262" s="153">
        <v>1.1999999999999999E-3</v>
      </c>
      <c r="R262" s="153">
        <f>Q262*H262</f>
        <v>4.9985999999999996E-2</v>
      </c>
      <c r="S262" s="153">
        <v>0</v>
      </c>
      <c r="T262" s="154">
        <f>S262*H262</f>
        <v>0</v>
      </c>
      <c r="AR262" s="18" t="s">
        <v>170</v>
      </c>
      <c r="AT262" s="18" t="s">
        <v>184</v>
      </c>
      <c r="AU262" s="18" t="s">
        <v>133</v>
      </c>
      <c r="AY262" s="18" t="s">
        <v>124</v>
      </c>
      <c r="BE262" s="155">
        <f>IF(N262="základní",J262,0)</f>
        <v>0</v>
      </c>
      <c r="BF262" s="155">
        <f>IF(N262="snížená",J262,0)</f>
        <v>0</v>
      </c>
      <c r="BG262" s="155">
        <f>IF(N262="zákl. přenesená",J262,0)</f>
        <v>0</v>
      </c>
      <c r="BH262" s="155">
        <f>IF(N262="sníž. přenesená",J262,0)</f>
        <v>0</v>
      </c>
      <c r="BI262" s="155">
        <f>IF(N262="nulová",J262,0)</f>
        <v>0</v>
      </c>
      <c r="BJ262" s="18" t="s">
        <v>133</v>
      </c>
      <c r="BK262" s="155">
        <f>ROUND(I262*H262,2)</f>
        <v>0</v>
      </c>
      <c r="BL262" s="18" t="s">
        <v>132</v>
      </c>
      <c r="BM262" s="18" t="s">
        <v>288</v>
      </c>
    </row>
    <row r="263" spans="2:65" s="12" customFormat="1" x14ac:dyDescent="0.3">
      <c r="B263" s="165"/>
      <c r="D263" s="166" t="s">
        <v>135</v>
      </c>
      <c r="E263" s="167" t="s">
        <v>3</v>
      </c>
      <c r="F263" s="168" t="s">
        <v>278</v>
      </c>
      <c r="H263" s="169" t="s">
        <v>3</v>
      </c>
      <c r="L263" s="165"/>
      <c r="M263" s="170"/>
      <c r="N263" s="171"/>
      <c r="O263" s="171"/>
      <c r="P263" s="171"/>
      <c r="Q263" s="171"/>
      <c r="R263" s="171"/>
      <c r="S263" s="171"/>
      <c r="T263" s="172"/>
      <c r="AT263" s="169" t="s">
        <v>135</v>
      </c>
      <c r="AU263" s="169" t="s">
        <v>133</v>
      </c>
      <c r="AV263" s="12" t="s">
        <v>20</v>
      </c>
      <c r="AW263" s="12" t="s">
        <v>35</v>
      </c>
      <c r="AX263" s="12" t="s">
        <v>72</v>
      </c>
      <c r="AY263" s="169" t="s">
        <v>124</v>
      </c>
    </row>
    <row r="264" spans="2:65" s="11" customFormat="1" x14ac:dyDescent="0.3">
      <c r="B264" s="156"/>
      <c r="D264" s="166" t="s">
        <v>135</v>
      </c>
      <c r="E264" s="164" t="s">
        <v>3</v>
      </c>
      <c r="F264" s="173" t="s">
        <v>289</v>
      </c>
      <c r="H264" s="174">
        <v>21.396000000000001</v>
      </c>
      <c r="L264" s="156"/>
      <c r="M264" s="161"/>
      <c r="N264" s="162"/>
      <c r="O264" s="162"/>
      <c r="P264" s="162"/>
      <c r="Q264" s="162"/>
      <c r="R264" s="162"/>
      <c r="S264" s="162"/>
      <c r="T264" s="163"/>
      <c r="AT264" s="164" t="s">
        <v>135</v>
      </c>
      <c r="AU264" s="164" t="s">
        <v>133</v>
      </c>
      <c r="AV264" s="11" t="s">
        <v>133</v>
      </c>
      <c r="AW264" s="11" t="s">
        <v>35</v>
      </c>
      <c r="AX264" s="11" t="s">
        <v>72</v>
      </c>
      <c r="AY264" s="164" t="s">
        <v>124</v>
      </c>
    </row>
    <row r="265" spans="2:65" s="11" customFormat="1" x14ac:dyDescent="0.3">
      <c r="B265" s="156"/>
      <c r="D265" s="166" t="s">
        <v>135</v>
      </c>
      <c r="E265" s="164" t="s">
        <v>3</v>
      </c>
      <c r="F265" s="173" t="s">
        <v>290</v>
      </c>
      <c r="H265" s="174">
        <v>20.259</v>
      </c>
      <c r="L265" s="156"/>
      <c r="M265" s="161"/>
      <c r="N265" s="162"/>
      <c r="O265" s="162"/>
      <c r="P265" s="162"/>
      <c r="Q265" s="162"/>
      <c r="R265" s="162"/>
      <c r="S265" s="162"/>
      <c r="T265" s="163"/>
      <c r="AT265" s="164" t="s">
        <v>135</v>
      </c>
      <c r="AU265" s="164" t="s">
        <v>133</v>
      </c>
      <c r="AV265" s="11" t="s">
        <v>133</v>
      </c>
      <c r="AW265" s="11" t="s">
        <v>35</v>
      </c>
      <c r="AX265" s="11" t="s">
        <v>72</v>
      </c>
      <c r="AY265" s="164" t="s">
        <v>124</v>
      </c>
    </row>
    <row r="266" spans="2:65" s="13" customFormat="1" x14ac:dyDescent="0.3">
      <c r="B266" s="175"/>
      <c r="D266" s="157" t="s">
        <v>135</v>
      </c>
      <c r="E266" s="176" t="s">
        <v>3</v>
      </c>
      <c r="F266" s="177" t="s">
        <v>160</v>
      </c>
      <c r="H266" s="178">
        <v>41.655000000000001</v>
      </c>
      <c r="L266" s="175"/>
      <c r="M266" s="179"/>
      <c r="N266" s="180"/>
      <c r="O266" s="180"/>
      <c r="P266" s="180"/>
      <c r="Q266" s="180"/>
      <c r="R266" s="180"/>
      <c r="S266" s="180"/>
      <c r="T266" s="181"/>
      <c r="AT266" s="182" t="s">
        <v>135</v>
      </c>
      <c r="AU266" s="182" t="s">
        <v>133</v>
      </c>
      <c r="AV266" s="13" t="s">
        <v>125</v>
      </c>
      <c r="AW266" s="13" t="s">
        <v>35</v>
      </c>
      <c r="AX266" s="13" t="s">
        <v>20</v>
      </c>
      <c r="AY266" s="182" t="s">
        <v>124</v>
      </c>
    </row>
    <row r="267" spans="2:65" s="1" customFormat="1" ht="31.5" customHeight="1" x14ac:dyDescent="0.3">
      <c r="B267" s="144"/>
      <c r="C267" s="145" t="s">
        <v>291</v>
      </c>
      <c r="D267" s="145" t="s">
        <v>127</v>
      </c>
      <c r="E267" s="146" t="s">
        <v>292</v>
      </c>
      <c r="F267" s="147" t="s">
        <v>293</v>
      </c>
      <c r="G267" s="148" t="s">
        <v>139</v>
      </c>
      <c r="H267" s="149">
        <v>12.69</v>
      </c>
      <c r="I267" s="150"/>
      <c r="J267" s="150">
        <f>ROUND(I267*H267,2)</f>
        <v>0</v>
      </c>
      <c r="K267" s="147" t="s">
        <v>131</v>
      </c>
      <c r="L267" s="32"/>
      <c r="M267" s="151" t="s">
        <v>3</v>
      </c>
      <c r="N267" s="152" t="s">
        <v>44</v>
      </c>
      <c r="O267" s="153">
        <v>1.06</v>
      </c>
      <c r="P267" s="153">
        <f>O267*H267</f>
        <v>13.4514</v>
      </c>
      <c r="Q267" s="153">
        <v>9.3799999999999994E-3</v>
      </c>
      <c r="R267" s="153">
        <f>Q267*H267</f>
        <v>0.11903219999999999</v>
      </c>
      <c r="S267" s="153">
        <v>0</v>
      </c>
      <c r="T267" s="154">
        <f>S267*H267</f>
        <v>0</v>
      </c>
      <c r="AR267" s="18" t="s">
        <v>132</v>
      </c>
      <c r="AT267" s="18" t="s">
        <v>127</v>
      </c>
      <c r="AU267" s="18" t="s">
        <v>133</v>
      </c>
      <c r="AY267" s="18" t="s">
        <v>124</v>
      </c>
      <c r="BE267" s="155">
        <f>IF(N267="základní",J267,0)</f>
        <v>0</v>
      </c>
      <c r="BF267" s="155">
        <f>IF(N267="snížená",J267,0)</f>
        <v>0</v>
      </c>
      <c r="BG267" s="155">
        <f>IF(N267="zákl. přenesená",J267,0)</f>
        <v>0</v>
      </c>
      <c r="BH267" s="155">
        <f>IF(N267="sníž. přenesená",J267,0)</f>
        <v>0</v>
      </c>
      <c r="BI267" s="155">
        <f>IF(N267="nulová",J267,0)</f>
        <v>0</v>
      </c>
      <c r="BJ267" s="18" t="s">
        <v>133</v>
      </c>
      <c r="BK267" s="155">
        <f>ROUND(I267*H267,2)</f>
        <v>0</v>
      </c>
      <c r="BL267" s="18" t="s">
        <v>132</v>
      </c>
      <c r="BM267" s="18" t="s">
        <v>294</v>
      </c>
    </row>
    <row r="268" spans="2:65" s="12" customFormat="1" x14ac:dyDescent="0.3">
      <c r="B268" s="165"/>
      <c r="D268" s="166" t="s">
        <v>135</v>
      </c>
      <c r="E268" s="167" t="s">
        <v>3</v>
      </c>
      <c r="F268" s="168" t="s">
        <v>261</v>
      </c>
      <c r="H268" s="169" t="s">
        <v>3</v>
      </c>
      <c r="L268" s="165"/>
      <c r="M268" s="170"/>
      <c r="N268" s="171"/>
      <c r="O268" s="171"/>
      <c r="P268" s="171"/>
      <c r="Q268" s="171"/>
      <c r="R268" s="171"/>
      <c r="S268" s="171"/>
      <c r="T268" s="172"/>
      <c r="AT268" s="169" t="s">
        <v>135</v>
      </c>
      <c r="AU268" s="169" t="s">
        <v>133</v>
      </c>
      <c r="AV268" s="12" t="s">
        <v>20</v>
      </c>
      <c r="AW268" s="12" t="s">
        <v>35</v>
      </c>
      <c r="AX268" s="12" t="s">
        <v>72</v>
      </c>
      <c r="AY268" s="169" t="s">
        <v>124</v>
      </c>
    </row>
    <row r="269" spans="2:65" s="11" customFormat="1" x14ac:dyDescent="0.3">
      <c r="B269" s="156"/>
      <c r="D269" s="166" t="s">
        <v>135</v>
      </c>
      <c r="E269" s="164" t="s">
        <v>3</v>
      </c>
      <c r="F269" s="173" t="s">
        <v>262</v>
      </c>
      <c r="H269" s="174">
        <v>4.2300000000000004</v>
      </c>
      <c r="L269" s="156"/>
      <c r="M269" s="161"/>
      <c r="N269" s="162"/>
      <c r="O269" s="162"/>
      <c r="P269" s="162"/>
      <c r="Q269" s="162"/>
      <c r="R269" s="162"/>
      <c r="S269" s="162"/>
      <c r="T269" s="163"/>
      <c r="AT269" s="164" t="s">
        <v>135</v>
      </c>
      <c r="AU269" s="164" t="s">
        <v>133</v>
      </c>
      <c r="AV269" s="11" t="s">
        <v>133</v>
      </c>
      <c r="AW269" s="11" t="s">
        <v>35</v>
      </c>
      <c r="AX269" s="11" t="s">
        <v>72</v>
      </c>
      <c r="AY269" s="164" t="s">
        <v>124</v>
      </c>
    </row>
    <row r="270" spans="2:65" s="11" customFormat="1" x14ac:dyDescent="0.3">
      <c r="B270" s="156"/>
      <c r="D270" s="166" t="s">
        <v>135</v>
      </c>
      <c r="E270" s="164" t="s">
        <v>3</v>
      </c>
      <c r="F270" s="173" t="s">
        <v>263</v>
      </c>
      <c r="H270" s="174">
        <v>8.4600000000000009</v>
      </c>
      <c r="L270" s="156"/>
      <c r="M270" s="161"/>
      <c r="N270" s="162"/>
      <c r="O270" s="162"/>
      <c r="P270" s="162"/>
      <c r="Q270" s="162"/>
      <c r="R270" s="162"/>
      <c r="S270" s="162"/>
      <c r="T270" s="163"/>
      <c r="AT270" s="164" t="s">
        <v>135</v>
      </c>
      <c r="AU270" s="164" t="s">
        <v>133</v>
      </c>
      <c r="AV270" s="11" t="s">
        <v>133</v>
      </c>
      <c r="AW270" s="11" t="s">
        <v>35</v>
      </c>
      <c r="AX270" s="11" t="s">
        <v>72</v>
      </c>
      <c r="AY270" s="164" t="s">
        <v>124</v>
      </c>
    </row>
    <row r="271" spans="2:65" s="13" customFormat="1" x14ac:dyDescent="0.3">
      <c r="B271" s="175"/>
      <c r="D271" s="157" t="s">
        <v>135</v>
      </c>
      <c r="E271" s="176" t="s">
        <v>3</v>
      </c>
      <c r="F271" s="177" t="s">
        <v>160</v>
      </c>
      <c r="H271" s="178">
        <v>12.69</v>
      </c>
      <c r="L271" s="175"/>
      <c r="M271" s="179"/>
      <c r="N271" s="180"/>
      <c r="O271" s="180"/>
      <c r="P271" s="180"/>
      <c r="Q271" s="180"/>
      <c r="R271" s="180"/>
      <c r="S271" s="180"/>
      <c r="T271" s="181"/>
      <c r="AT271" s="182" t="s">
        <v>135</v>
      </c>
      <c r="AU271" s="182" t="s">
        <v>133</v>
      </c>
      <c r="AV271" s="13" t="s">
        <v>125</v>
      </c>
      <c r="AW271" s="13" t="s">
        <v>35</v>
      </c>
      <c r="AX271" s="13" t="s">
        <v>20</v>
      </c>
      <c r="AY271" s="182" t="s">
        <v>124</v>
      </c>
    </row>
    <row r="272" spans="2:65" s="1" customFormat="1" ht="22.5" customHeight="1" x14ac:dyDescent="0.3">
      <c r="B272" s="144"/>
      <c r="C272" s="193" t="s">
        <v>295</v>
      </c>
      <c r="D272" s="193" t="s">
        <v>184</v>
      </c>
      <c r="E272" s="194" t="s">
        <v>296</v>
      </c>
      <c r="F272" s="195" t="s">
        <v>297</v>
      </c>
      <c r="G272" s="196" t="s">
        <v>139</v>
      </c>
      <c r="H272" s="197">
        <v>13.324999999999999</v>
      </c>
      <c r="I272" s="198"/>
      <c r="J272" s="198">
        <f>ROUND(I272*H272,2)</f>
        <v>0</v>
      </c>
      <c r="K272" s="195" t="s">
        <v>131</v>
      </c>
      <c r="L272" s="199"/>
      <c r="M272" s="200" t="s">
        <v>3</v>
      </c>
      <c r="N272" s="201" t="s">
        <v>44</v>
      </c>
      <c r="O272" s="153">
        <v>0</v>
      </c>
      <c r="P272" s="153">
        <f>O272*H272</f>
        <v>0</v>
      </c>
      <c r="Q272" s="153">
        <v>1.35E-2</v>
      </c>
      <c r="R272" s="153">
        <f>Q272*H272</f>
        <v>0.17988749999999998</v>
      </c>
      <c r="S272" s="153">
        <v>0</v>
      </c>
      <c r="T272" s="154">
        <f>S272*H272</f>
        <v>0</v>
      </c>
      <c r="AR272" s="18" t="s">
        <v>170</v>
      </c>
      <c r="AT272" s="18" t="s">
        <v>184</v>
      </c>
      <c r="AU272" s="18" t="s">
        <v>133</v>
      </c>
      <c r="AY272" s="18" t="s">
        <v>124</v>
      </c>
      <c r="BE272" s="155">
        <f>IF(N272="základní",J272,0)</f>
        <v>0</v>
      </c>
      <c r="BF272" s="155">
        <f>IF(N272="snížená",J272,0)</f>
        <v>0</v>
      </c>
      <c r="BG272" s="155">
        <f>IF(N272="zákl. přenesená",J272,0)</f>
        <v>0</v>
      </c>
      <c r="BH272" s="155">
        <f>IF(N272="sníž. přenesená",J272,0)</f>
        <v>0</v>
      </c>
      <c r="BI272" s="155">
        <f>IF(N272="nulová",J272,0)</f>
        <v>0</v>
      </c>
      <c r="BJ272" s="18" t="s">
        <v>133</v>
      </c>
      <c r="BK272" s="155">
        <f>ROUND(I272*H272,2)</f>
        <v>0</v>
      </c>
      <c r="BL272" s="18" t="s">
        <v>132</v>
      </c>
      <c r="BM272" s="18" t="s">
        <v>298</v>
      </c>
    </row>
    <row r="273" spans="2:65" s="12" customFormat="1" x14ac:dyDescent="0.3">
      <c r="B273" s="165"/>
      <c r="D273" s="166" t="s">
        <v>135</v>
      </c>
      <c r="E273" s="167" t="s">
        <v>3</v>
      </c>
      <c r="F273" s="168" t="s">
        <v>261</v>
      </c>
      <c r="H273" s="169" t="s">
        <v>3</v>
      </c>
      <c r="L273" s="165"/>
      <c r="M273" s="170"/>
      <c r="N273" s="171"/>
      <c r="O273" s="171"/>
      <c r="P273" s="171"/>
      <c r="Q273" s="171"/>
      <c r="R273" s="171"/>
      <c r="S273" s="171"/>
      <c r="T273" s="172"/>
      <c r="AT273" s="169" t="s">
        <v>135</v>
      </c>
      <c r="AU273" s="169" t="s">
        <v>133</v>
      </c>
      <c r="AV273" s="12" t="s">
        <v>20</v>
      </c>
      <c r="AW273" s="12" t="s">
        <v>35</v>
      </c>
      <c r="AX273" s="12" t="s">
        <v>72</v>
      </c>
      <c r="AY273" s="169" t="s">
        <v>124</v>
      </c>
    </row>
    <row r="274" spans="2:65" s="11" customFormat="1" x14ac:dyDescent="0.3">
      <c r="B274" s="156"/>
      <c r="D274" s="157" t="s">
        <v>135</v>
      </c>
      <c r="E274" s="158" t="s">
        <v>3</v>
      </c>
      <c r="F274" s="159" t="s">
        <v>299</v>
      </c>
      <c r="H274" s="160">
        <v>13.324999999999999</v>
      </c>
      <c r="L274" s="156"/>
      <c r="M274" s="161"/>
      <c r="N274" s="162"/>
      <c r="O274" s="162"/>
      <c r="P274" s="162"/>
      <c r="Q274" s="162"/>
      <c r="R274" s="162"/>
      <c r="S274" s="162"/>
      <c r="T274" s="163"/>
      <c r="AT274" s="164" t="s">
        <v>135</v>
      </c>
      <c r="AU274" s="164" t="s">
        <v>133</v>
      </c>
      <c r="AV274" s="11" t="s">
        <v>133</v>
      </c>
      <c r="AW274" s="11" t="s">
        <v>35</v>
      </c>
      <c r="AX274" s="11" t="s">
        <v>20</v>
      </c>
      <c r="AY274" s="164" t="s">
        <v>124</v>
      </c>
    </row>
    <row r="275" spans="2:65" s="1" customFormat="1" ht="31.5" customHeight="1" x14ac:dyDescent="0.3">
      <c r="B275" s="144"/>
      <c r="C275" s="145" t="s">
        <v>300</v>
      </c>
      <c r="D275" s="145" t="s">
        <v>127</v>
      </c>
      <c r="E275" s="146" t="s">
        <v>301</v>
      </c>
      <c r="F275" s="147" t="s">
        <v>302</v>
      </c>
      <c r="G275" s="148" t="s">
        <v>139</v>
      </c>
      <c r="H275" s="149">
        <v>3.7109999999999999</v>
      </c>
      <c r="I275" s="150"/>
      <c r="J275" s="150">
        <f>ROUND(I275*H275,2)</f>
        <v>0</v>
      </c>
      <c r="K275" s="147" t="s">
        <v>1032</v>
      </c>
      <c r="L275" s="32"/>
      <c r="M275" s="151" t="s">
        <v>3</v>
      </c>
      <c r="N275" s="152" t="s">
        <v>44</v>
      </c>
      <c r="O275" s="153">
        <v>1.06</v>
      </c>
      <c r="P275" s="153">
        <f>O275*H275</f>
        <v>3.9336600000000002</v>
      </c>
      <c r="Q275" s="153">
        <v>9.3799999999999994E-3</v>
      </c>
      <c r="R275" s="153">
        <f>Q275*H275</f>
        <v>3.4809179999999995E-2</v>
      </c>
      <c r="S275" s="153">
        <v>0</v>
      </c>
      <c r="T275" s="154">
        <f>S275*H275</f>
        <v>0</v>
      </c>
      <c r="AR275" s="18" t="s">
        <v>132</v>
      </c>
      <c r="AT275" s="18" t="s">
        <v>127</v>
      </c>
      <c r="AU275" s="18" t="s">
        <v>133</v>
      </c>
      <c r="AY275" s="18" t="s">
        <v>124</v>
      </c>
      <c r="BE275" s="155">
        <f>IF(N275="základní",J275,0)</f>
        <v>0</v>
      </c>
      <c r="BF275" s="155">
        <f>IF(N275="snížená",J275,0)</f>
        <v>0</v>
      </c>
      <c r="BG275" s="155">
        <f>IF(N275="zákl. přenesená",J275,0)</f>
        <v>0</v>
      </c>
      <c r="BH275" s="155">
        <f>IF(N275="sníž. přenesená",J275,0)</f>
        <v>0</v>
      </c>
      <c r="BI275" s="155">
        <f>IF(N275="nulová",J275,0)</f>
        <v>0</v>
      </c>
      <c r="BJ275" s="18" t="s">
        <v>133</v>
      </c>
      <c r="BK275" s="155">
        <f>ROUND(I275*H275,2)</f>
        <v>0</v>
      </c>
      <c r="BL275" s="18" t="s">
        <v>132</v>
      </c>
      <c r="BM275" s="18" t="s">
        <v>303</v>
      </c>
    </row>
    <row r="276" spans="2:65" s="11" customFormat="1" x14ac:dyDescent="0.3">
      <c r="B276" s="156"/>
      <c r="D276" s="157" t="s">
        <v>135</v>
      </c>
      <c r="E276" s="158" t="s">
        <v>3</v>
      </c>
      <c r="F276" s="159" t="s">
        <v>304</v>
      </c>
      <c r="H276" s="160">
        <v>3.7109999999999999</v>
      </c>
      <c r="L276" s="156"/>
      <c r="M276" s="161"/>
      <c r="N276" s="162"/>
      <c r="O276" s="162"/>
      <c r="P276" s="162"/>
      <c r="Q276" s="162"/>
      <c r="R276" s="162"/>
      <c r="S276" s="162"/>
      <c r="T276" s="163"/>
      <c r="AT276" s="164" t="s">
        <v>135</v>
      </c>
      <c r="AU276" s="164" t="s">
        <v>133</v>
      </c>
      <c r="AV276" s="11" t="s">
        <v>133</v>
      </c>
      <c r="AW276" s="11" t="s">
        <v>35</v>
      </c>
      <c r="AX276" s="11" t="s">
        <v>20</v>
      </c>
      <c r="AY276" s="164" t="s">
        <v>124</v>
      </c>
    </row>
    <row r="277" spans="2:65" s="1" customFormat="1" ht="44.25" customHeight="1" x14ac:dyDescent="0.3">
      <c r="B277" s="144"/>
      <c r="C277" s="193" t="s">
        <v>305</v>
      </c>
      <c r="D277" s="193" t="s">
        <v>184</v>
      </c>
      <c r="E277" s="194" t="s">
        <v>243</v>
      </c>
      <c r="F277" s="195" t="s">
        <v>244</v>
      </c>
      <c r="G277" s="196" t="s">
        <v>139</v>
      </c>
      <c r="H277" s="197">
        <v>3.9750000000000001</v>
      </c>
      <c r="I277" s="198"/>
      <c r="J277" s="198">
        <f>ROUND(I277*H277,2)</f>
        <v>0</v>
      </c>
      <c r="K277" s="147" t="s">
        <v>1032</v>
      </c>
      <c r="L277" s="199"/>
      <c r="M277" s="200" t="s">
        <v>3</v>
      </c>
      <c r="N277" s="201" t="s">
        <v>44</v>
      </c>
      <c r="O277" s="153">
        <v>0</v>
      </c>
      <c r="P277" s="153">
        <f>O277*H277</f>
        <v>0</v>
      </c>
      <c r="Q277" s="153">
        <v>1.6999999999999999E-3</v>
      </c>
      <c r="R277" s="153">
        <f>Q277*H277</f>
        <v>6.7574999999999996E-3</v>
      </c>
      <c r="S277" s="153">
        <v>0</v>
      </c>
      <c r="T277" s="154">
        <f>S277*H277</f>
        <v>0</v>
      </c>
      <c r="AR277" s="18" t="s">
        <v>170</v>
      </c>
      <c r="AT277" s="18" t="s">
        <v>184</v>
      </c>
      <c r="AU277" s="18" t="s">
        <v>133</v>
      </c>
      <c r="AY277" s="18" t="s">
        <v>124</v>
      </c>
      <c r="BE277" s="155">
        <f>IF(N277="základní",J277,0)</f>
        <v>0</v>
      </c>
      <c r="BF277" s="155">
        <f>IF(N277="snížená",J277,0)</f>
        <v>0</v>
      </c>
      <c r="BG277" s="155">
        <f>IF(N277="zákl. přenesená",J277,0)</f>
        <v>0</v>
      </c>
      <c r="BH277" s="155">
        <f>IF(N277="sníž. přenesená",J277,0)</f>
        <v>0</v>
      </c>
      <c r="BI277" s="155">
        <f>IF(N277="nulová",J277,0)</f>
        <v>0</v>
      </c>
      <c r="BJ277" s="18" t="s">
        <v>133</v>
      </c>
      <c r="BK277" s="155">
        <f>ROUND(I277*H277,2)</f>
        <v>0</v>
      </c>
      <c r="BL277" s="18" t="s">
        <v>132</v>
      </c>
      <c r="BM277" s="18" t="s">
        <v>306</v>
      </c>
    </row>
    <row r="278" spans="2:65" s="11" customFormat="1" x14ac:dyDescent="0.3">
      <c r="B278" s="156"/>
      <c r="D278" s="166" t="s">
        <v>135</v>
      </c>
      <c r="E278" s="164" t="s">
        <v>3</v>
      </c>
      <c r="F278" s="173" t="s">
        <v>307</v>
      </c>
      <c r="H278" s="174">
        <v>3.8969999999999998</v>
      </c>
      <c r="L278" s="156"/>
      <c r="M278" s="161"/>
      <c r="N278" s="162"/>
      <c r="O278" s="162"/>
      <c r="P278" s="162"/>
      <c r="Q278" s="162"/>
      <c r="R278" s="162"/>
      <c r="S278" s="162"/>
      <c r="T278" s="163"/>
      <c r="AT278" s="164" t="s">
        <v>135</v>
      </c>
      <c r="AU278" s="164" t="s">
        <v>133</v>
      </c>
      <c r="AV278" s="11" t="s">
        <v>133</v>
      </c>
      <c r="AW278" s="11" t="s">
        <v>35</v>
      </c>
      <c r="AX278" s="11" t="s">
        <v>20</v>
      </c>
      <c r="AY278" s="164" t="s">
        <v>124</v>
      </c>
    </row>
    <row r="279" spans="2:65" s="11" customFormat="1" x14ac:dyDescent="0.3">
      <c r="B279" s="156"/>
      <c r="D279" s="157" t="s">
        <v>135</v>
      </c>
      <c r="F279" s="159" t="s">
        <v>308</v>
      </c>
      <c r="H279" s="160">
        <v>3.9750000000000001</v>
      </c>
      <c r="L279" s="156"/>
      <c r="M279" s="161"/>
      <c r="N279" s="162"/>
      <c r="O279" s="162"/>
      <c r="P279" s="162"/>
      <c r="Q279" s="162"/>
      <c r="R279" s="162"/>
      <c r="S279" s="162"/>
      <c r="T279" s="163"/>
      <c r="AT279" s="164" t="s">
        <v>135</v>
      </c>
      <c r="AU279" s="164" t="s">
        <v>133</v>
      </c>
      <c r="AV279" s="11" t="s">
        <v>133</v>
      </c>
      <c r="AW279" s="11" t="s">
        <v>4</v>
      </c>
      <c r="AX279" s="11" t="s">
        <v>20</v>
      </c>
      <c r="AY279" s="164" t="s">
        <v>124</v>
      </c>
    </row>
    <row r="280" spans="2:65" s="1" customFormat="1" ht="31.5" customHeight="1" x14ac:dyDescent="0.3">
      <c r="B280" s="144"/>
      <c r="C280" s="145" t="s">
        <v>309</v>
      </c>
      <c r="D280" s="145" t="s">
        <v>127</v>
      </c>
      <c r="E280" s="146" t="s">
        <v>310</v>
      </c>
      <c r="F280" s="147" t="s">
        <v>311</v>
      </c>
      <c r="G280" s="148" t="s">
        <v>139</v>
      </c>
      <c r="H280" s="149">
        <v>79.52</v>
      </c>
      <c r="I280" s="150"/>
      <c r="J280" s="150">
        <f>ROUND(I280*H280,2)</f>
        <v>0</v>
      </c>
      <c r="K280" s="147" t="s">
        <v>131</v>
      </c>
      <c r="L280" s="32"/>
      <c r="M280" s="151" t="s">
        <v>3</v>
      </c>
      <c r="N280" s="152" t="s">
        <v>44</v>
      </c>
      <c r="O280" s="153">
        <v>1.08</v>
      </c>
      <c r="P280" s="153">
        <f>O280*H280</f>
        <v>85.881600000000006</v>
      </c>
      <c r="Q280" s="153">
        <v>9.4400000000000005E-3</v>
      </c>
      <c r="R280" s="153">
        <f>Q280*H280</f>
        <v>0.75066880000000002</v>
      </c>
      <c r="S280" s="153">
        <v>0</v>
      </c>
      <c r="T280" s="154">
        <f>S280*H280</f>
        <v>0</v>
      </c>
      <c r="AR280" s="18" t="s">
        <v>132</v>
      </c>
      <c r="AT280" s="18" t="s">
        <v>127</v>
      </c>
      <c r="AU280" s="18" t="s">
        <v>133</v>
      </c>
      <c r="AY280" s="18" t="s">
        <v>124</v>
      </c>
      <c r="BE280" s="155">
        <f>IF(N280="základní",J280,0)</f>
        <v>0</v>
      </c>
      <c r="BF280" s="155">
        <f>IF(N280="snížená",J280,0)</f>
        <v>0</v>
      </c>
      <c r="BG280" s="155">
        <f>IF(N280="zákl. přenesená",J280,0)</f>
        <v>0</v>
      </c>
      <c r="BH280" s="155">
        <f>IF(N280="sníž. přenesená",J280,0)</f>
        <v>0</v>
      </c>
      <c r="BI280" s="155">
        <f>IF(N280="nulová",J280,0)</f>
        <v>0</v>
      </c>
      <c r="BJ280" s="18" t="s">
        <v>133</v>
      </c>
      <c r="BK280" s="155">
        <f>ROUND(I280*H280,2)</f>
        <v>0</v>
      </c>
      <c r="BL280" s="18" t="s">
        <v>132</v>
      </c>
      <c r="BM280" s="18" t="s">
        <v>312</v>
      </c>
    </row>
    <row r="281" spans="2:65" s="12" customFormat="1" x14ac:dyDescent="0.3">
      <c r="B281" s="165"/>
      <c r="D281" s="166" t="s">
        <v>135</v>
      </c>
      <c r="E281" s="167" t="s">
        <v>3</v>
      </c>
      <c r="F281" s="168" t="s">
        <v>313</v>
      </c>
      <c r="H281" s="169" t="s">
        <v>3</v>
      </c>
      <c r="L281" s="165"/>
      <c r="M281" s="170"/>
      <c r="N281" s="171"/>
      <c r="O281" s="171"/>
      <c r="P281" s="171"/>
      <c r="Q281" s="171"/>
      <c r="R281" s="171"/>
      <c r="S281" s="171"/>
      <c r="T281" s="172"/>
      <c r="AT281" s="169" t="s">
        <v>135</v>
      </c>
      <c r="AU281" s="169" t="s">
        <v>133</v>
      </c>
      <c r="AV281" s="12" t="s">
        <v>20</v>
      </c>
      <c r="AW281" s="12" t="s">
        <v>35</v>
      </c>
      <c r="AX281" s="12" t="s">
        <v>72</v>
      </c>
      <c r="AY281" s="169" t="s">
        <v>124</v>
      </c>
    </row>
    <row r="282" spans="2:65" s="11" customFormat="1" x14ac:dyDescent="0.3">
      <c r="B282" s="156"/>
      <c r="D282" s="166" t="s">
        <v>135</v>
      </c>
      <c r="E282" s="164" t="s">
        <v>3</v>
      </c>
      <c r="F282" s="173" t="s">
        <v>314</v>
      </c>
      <c r="H282" s="174">
        <v>33.01</v>
      </c>
      <c r="L282" s="156"/>
      <c r="M282" s="161"/>
      <c r="N282" s="162"/>
      <c r="O282" s="162"/>
      <c r="P282" s="162"/>
      <c r="Q282" s="162"/>
      <c r="R282" s="162"/>
      <c r="S282" s="162"/>
      <c r="T282" s="163"/>
      <c r="AT282" s="164" t="s">
        <v>135</v>
      </c>
      <c r="AU282" s="164" t="s">
        <v>133</v>
      </c>
      <c r="AV282" s="11" t="s">
        <v>133</v>
      </c>
      <c r="AW282" s="11" t="s">
        <v>35</v>
      </c>
      <c r="AX282" s="11" t="s">
        <v>72</v>
      </c>
      <c r="AY282" s="164" t="s">
        <v>124</v>
      </c>
    </row>
    <row r="283" spans="2:65" s="11" customFormat="1" x14ac:dyDescent="0.3">
      <c r="B283" s="156"/>
      <c r="D283" s="166" t="s">
        <v>135</v>
      </c>
      <c r="E283" s="164" t="s">
        <v>3</v>
      </c>
      <c r="F283" s="173" t="s">
        <v>315</v>
      </c>
      <c r="H283" s="174">
        <v>9.39</v>
      </c>
      <c r="L283" s="156"/>
      <c r="M283" s="161"/>
      <c r="N283" s="162"/>
      <c r="O283" s="162"/>
      <c r="P283" s="162"/>
      <c r="Q283" s="162"/>
      <c r="R283" s="162"/>
      <c r="S283" s="162"/>
      <c r="T283" s="163"/>
      <c r="AT283" s="164" t="s">
        <v>135</v>
      </c>
      <c r="AU283" s="164" t="s">
        <v>133</v>
      </c>
      <c r="AV283" s="11" t="s">
        <v>133</v>
      </c>
      <c r="AW283" s="11" t="s">
        <v>35</v>
      </c>
      <c r="AX283" s="11" t="s">
        <v>72</v>
      </c>
      <c r="AY283" s="164" t="s">
        <v>124</v>
      </c>
    </row>
    <row r="284" spans="2:65" s="11" customFormat="1" x14ac:dyDescent="0.3">
      <c r="B284" s="156"/>
      <c r="D284" s="166" t="s">
        <v>135</v>
      </c>
      <c r="E284" s="164" t="s">
        <v>3</v>
      </c>
      <c r="F284" s="173" t="s">
        <v>316</v>
      </c>
      <c r="H284" s="174">
        <v>9.39</v>
      </c>
      <c r="L284" s="156"/>
      <c r="M284" s="161"/>
      <c r="N284" s="162"/>
      <c r="O284" s="162"/>
      <c r="P284" s="162"/>
      <c r="Q284" s="162"/>
      <c r="R284" s="162"/>
      <c r="S284" s="162"/>
      <c r="T284" s="163"/>
      <c r="AT284" s="164" t="s">
        <v>135</v>
      </c>
      <c r="AU284" s="164" t="s">
        <v>133</v>
      </c>
      <c r="AV284" s="11" t="s">
        <v>133</v>
      </c>
      <c r="AW284" s="11" t="s">
        <v>35</v>
      </c>
      <c r="AX284" s="11" t="s">
        <v>72</v>
      </c>
      <c r="AY284" s="164" t="s">
        <v>124</v>
      </c>
    </row>
    <row r="285" spans="2:65" s="11" customFormat="1" x14ac:dyDescent="0.3">
      <c r="B285" s="156"/>
      <c r="D285" s="166" t="s">
        <v>135</v>
      </c>
      <c r="E285" s="164" t="s">
        <v>3</v>
      </c>
      <c r="F285" s="173" t="s">
        <v>317</v>
      </c>
      <c r="H285" s="174">
        <v>27.73</v>
      </c>
      <c r="L285" s="156"/>
      <c r="M285" s="161"/>
      <c r="N285" s="162"/>
      <c r="O285" s="162"/>
      <c r="P285" s="162"/>
      <c r="Q285" s="162"/>
      <c r="R285" s="162"/>
      <c r="S285" s="162"/>
      <c r="T285" s="163"/>
      <c r="AT285" s="164" t="s">
        <v>135</v>
      </c>
      <c r="AU285" s="164" t="s">
        <v>133</v>
      </c>
      <c r="AV285" s="11" t="s">
        <v>133</v>
      </c>
      <c r="AW285" s="11" t="s">
        <v>35</v>
      </c>
      <c r="AX285" s="11" t="s">
        <v>72</v>
      </c>
      <c r="AY285" s="164" t="s">
        <v>124</v>
      </c>
    </row>
    <row r="286" spans="2:65" s="13" customFormat="1" x14ac:dyDescent="0.3">
      <c r="B286" s="175"/>
      <c r="D286" s="157" t="s">
        <v>135</v>
      </c>
      <c r="E286" s="176" t="s">
        <v>3</v>
      </c>
      <c r="F286" s="177" t="s">
        <v>160</v>
      </c>
      <c r="H286" s="178">
        <v>79.52</v>
      </c>
      <c r="L286" s="175"/>
      <c r="M286" s="179"/>
      <c r="N286" s="180"/>
      <c r="O286" s="180"/>
      <c r="P286" s="180"/>
      <c r="Q286" s="180"/>
      <c r="R286" s="180"/>
      <c r="S286" s="180"/>
      <c r="T286" s="181"/>
      <c r="AT286" s="182" t="s">
        <v>135</v>
      </c>
      <c r="AU286" s="182" t="s">
        <v>133</v>
      </c>
      <c r="AV286" s="13" t="s">
        <v>125</v>
      </c>
      <c r="AW286" s="13" t="s">
        <v>35</v>
      </c>
      <c r="AX286" s="13" t="s">
        <v>20</v>
      </c>
      <c r="AY286" s="182" t="s">
        <v>124</v>
      </c>
    </row>
    <row r="287" spans="2:65" s="1" customFormat="1" ht="22.5" customHeight="1" x14ac:dyDescent="0.3">
      <c r="B287" s="144"/>
      <c r="C287" s="193" t="s">
        <v>318</v>
      </c>
      <c r="D287" s="193" t="s">
        <v>184</v>
      </c>
      <c r="E287" s="194" t="s">
        <v>319</v>
      </c>
      <c r="F287" s="195" t="s">
        <v>320</v>
      </c>
      <c r="G287" s="196" t="s">
        <v>139</v>
      </c>
      <c r="H287" s="197">
        <v>86.986999999999995</v>
      </c>
      <c r="I287" s="198"/>
      <c r="J287" s="198">
        <f>ROUND(I287*H287,2)</f>
        <v>0</v>
      </c>
      <c r="K287" s="195" t="s">
        <v>131</v>
      </c>
      <c r="L287" s="199"/>
      <c r="M287" s="200" t="s">
        <v>3</v>
      </c>
      <c r="N287" s="201" t="s">
        <v>44</v>
      </c>
      <c r="O287" s="153">
        <v>0</v>
      </c>
      <c r="P287" s="153">
        <f>O287*H287</f>
        <v>0</v>
      </c>
      <c r="Q287" s="153">
        <v>1.7999999999999999E-2</v>
      </c>
      <c r="R287" s="153">
        <f>Q287*H287</f>
        <v>1.5657659999999998</v>
      </c>
      <c r="S287" s="153">
        <v>0</v>
      </c>
      <c r="T287" s="154">
        <f>S287*H287</f>
        <v>0</v>
      </c>
      <c r="AR287" s="18" t="s">
        <v>170</v>
      </c>
      <c r="AT287" s="18" t="s">
        <v>184</v>
      </c>
      <c r="AU287" s="18" t="s">
        <v>133</v>
      </c>
      <c r="AY287" s="18" t="s">
        <v>124</v>
      </c>
      <c r="BE287" s="155">
        <f>IF(N287="základní",J287,0)</f>
        <v>0</v>
      </c>
      <c r="BF287" s="155">
        <f>IF(N287="snížená",J287,0)</f>
        <v>0</v>
      </c>
      <c r="BG287" s="155">
        <f>IF(N287="zákl. přenesená",J287,0)</f>
        <v>0</v>
      </c>
      <c r="BH287" s="155">
        <f>IF(N287="sníž. přenesená",J287,0)</f>
        <v>0</v>
      </c>
      <c r="BI287" s="155">
        <f>IF(N287="nulová",J287,0)</f>
        <v>0</v>
      </c>
      <c r="BJ287" s="18" t="s">
        <v>133</v>
      </c>
      <c r="BK287" s="155">
        <f>ROUND(I287*H287,2)</f>
        <v>0</v>
      </c>
      <c r="BL287" s="18" t="s">
        <v>132</v>
      </c>
      <c r="BM287" s="18" t="s">
        <v>321</v>
      </c>
    </row>
    <row r="288" spans="2:65" s="11" customFormat="1" x14ac:dyDescent="0.3">
      <c r="B288" s="156"/>
      <c r="D288" s="166" t="s">
        <v>135</v>
      </c>
      <c r="E288" s="164" t="s">
        <v>3</v>
      </c>
      <c r="F288" s="173" t="s">
        <v>322</v>
      </c>
      <c r="H288" s="174">
        <v>85.281000000000006</v>
      </c>
      <c r="L288" s="156"/>
      <c r="M288" s="161"/>
      <c r="N288" s="162"/>
      <c r="O288" s="162"/>
      <c r="P288" s="162"/>
      <c r="Q288" s="162"/>
      <c r="R288" s="162"/>
      <c r="S288" s="162"/>
      <c r="T288" s="163"/>
      <c r="AT288" s="164" t="s">
        <v>135</v>
      </c>
      <c r="AU288" s="164" t="s">
        <v>133</v>
      </c>
      <c r="AV288" s="11" t="s">
        <v>133</v>
      </c>
      <c r="AW288" s="11" t="s">
        <v>35</v>
      </c>
      <c r="AX288" s="11" t="s">
        <v>20</v>
      </c>
      <c r="AY288" s="164" t="s">
        <v>124</v>
      </c>
    </row>
    <row r="289" spans="2:65" s="11" customFormat="1" x14ac:dyDescent="0.3">
      <c r="B289" s="156"/>
      <c r="D289" s="157" t="s">
        <v>135</v>
      </c>
      <c r="F289" s="159" t="s">
        <v>323</v>
      </c>
      <c r="H289" s="160">
        <v>86.986999999999995</v>
      </c>
      <c r="L289" s="156"/>
      <c r="M289" s="161"/>
      <c r="N289" s="162"/>
      <c r="O289" s="162"/>
      <c r="P289" s="162"/>
      <c r="Q289" s="162"/>
      <c r="R289" s="162"/>
      <c r="S289" s="162"/>
      <c r="T289" s="163"/>
      <c r="AT289" s="164" t="s">
        <v>135</v>
      </c>
      <c r="AU289" s="164" t="s">
        <v>133</v>
      </c>
      <c r="AV289" s="11" t="s">
        <v>133</v>
      </c>
      <c r="AW289" s="11" t="s">
        <v>4</v>
      </c>
      <c r="AX289" s="11" t="s">
        <v>20</v>
      </c>
      <c r="AY289" s="164" t="s">
        <v>124</v>
      </c>
    </row>
    <row r="290" spans="2:65" s="1" customFormat="1" ht="31.5" customHeight="1" x14ac:dyDescent="0.3">
      <c r="B290" s="144"/>
      <c r="C290" s="145" t="s">
        <v>324</v>
      </c>
      <c r="D290" s="145" t="s">
        <v>127</v>
      </c>
      <c r="E290" s="146" t="s">
        <v>325</v>
      </c>
      <c r="F290" s="147" t="s">
        <v>326</v>
      </c>
      <c r="G290" s="148" t="s">
        <v>139</v>
      </c>
      <c r="H290" s="149">
        <v>991.26199999999994</v>
      </c>
      <c r="I290" s="150"/>
      <c r="J290" s="150">
        <f>ROUND(I290*H290,2)</f>
        <v>0</v>
      </c>
      <c r="K290" s="147" t="s">
        <v>131</v>
      </c>
      <c r="L290" s="32"/>
      <c r="M290" s="151" t="s">
        <v>3</v>
      </c>
      <c r="N290" s="152" t="s">
        <v>44</v>
      </c>
      <c r="O290" s="153">
        <v>8.0000000000000002E-3</v>
      </c>
      <c r="P290" s="153">
        <f>O290*H290</f>
        <v>7.9300959999999998</v>
      </c>
      <c r="Q290" s="153">
        <v>6.0000000000000002E-5</v>
      </c>
      <c r="R290" s="153">
        <f>Q290*H290</f>
        <v>5.9475719999999996E-2</v>
      </c>
      <c r="S290" s="153">
        <v>0</v>
      </c>
      <c r="T290" s="154">
        <f>S290*H290</f>
        <v>0</v>
      </c>
      <c r="AR290" s="18" t="s">
        <v>132</v>
      </c>
      <c r="AT290" s="18" t="s">
        <v>127</v>
      </c>
      <c r="AU290" s="18" t="s">
        <v>133</v>
      </c>
      <c r="AY290" s="18" t="s">
        <v>124</v>
      </c>
      <c r="BE290" s="155">
        <f>IF(N290="základní",J290,0)</f>
        <v>0</v>
      </c>
      <c r="BF290" s="155">
        <f>IF(N290="snížená",J290,0)</f>
        <v>0</v>
      </c>
      <c r="BG290" s="155">
        <f>IF(N290="zákl. přenesená",J290,0)</f>
        <v>0</v>
      </c>
      <c r="BH290" s="155">
        <f>IF(N290="sníž. přenesená",J290,0)</f>
        <v>0</v>
      </c>
      <c r="BI290" s="155">
        <f>IF(N290="nulová",J290,0)</f>
        <v>0</v>
      </c>
      <c r="BJ290" s="18" t="s">
        <v>133</v>
      </c>
      <c r="BK290" s="155">
        <f>ROUND(I290*H290,2)</f>
        <v>0</v>
      </c>
      <c r="BL290" s="18" t="s">
        <v>132</v>
      </c>
      <c r="BM290" s="18" t="s">
        <v>327</v>
      </c>
    </row>
    <row r="291" spans="2:65" s="11" customFormat="1" x14ac:dyDescent="0.3">
      <c r="B291" s="156"/>
      <c r="D291" s="157" t="s">
        <v>135</v>
      </c>
      <c r="E291" s="158" t="s">
        <v>3</v>
      </c>
      <c r="F291" s="159" t="s">
        <v>328</v>
      </c>
      <c r="H291" s="160">
        <v>991.26199999999994</v>
      </c>
      <c r="L291" s="156"/>
      <c r="M291" s="161"/>
      <c r="N291" s="162"/>
      <c r="O291" s="162"/>
      <c r="P291" s="162"/>
      <c r="Q291" s="162"/>
      <c r="R291" s="162"/>
      <c r="S291" s="162"/>
      <c r="T291" s="163"/>
      <c r="AT291" s="164" t="s">
        <v>135</v>
      </c>
      <c r="AU291" s="164" t="s">
        <v>133</v>
      </c>
      <c r="AV291" s="11" t="s">
        <v>133</v>
      </c>
      <c r="AW291" s="11" t="s">
        <v>35</v>
      </c>
      <c r="AX291" s="11" t="s">
        <v>20</v>
      </c>
      <c r="AY291" s="164" t="s">
        <v>124</v>
      </c>
    </row>
    <row r="292" spans="2:65" s="1" customFormat="1" ht="31.5" customHeight="1" x14ac:dyDescent="0.3">
      <c r="B292" s="144"/>
      <c r="C292" s="145" t="s">
        <v>329</v>
      </c>
      <c r="D292" s="145" t="s">
        <v>127</v>
      </c>
      <c r="E292" s="146" t="s">
        <v>330</v>
      </c>
      <c r="F292" s="147" t="s">
        <v>331</v>
      </c>
      <c r="G292" s="148" t="s">
        <v>139</v>
      </c>
      <c r="H292" s="149">
        <v>92.21</v>
      </c>
      <c r="I292" s="150"/>
      <c r="J292" s="150">
        <f>ROUND(I292*H292,2)</f>
        <v>0</v>
      </c>
      <c r="K292" s="147" t="s">
        <v>131</v>
      </c>
      <c r="L292" s="32"/>
      <c r="M292" s="151" t="s">
        <v>3</v>
      </c>
      <c r="N292" s="152" t="s">
        <v>44</v>
      </c>
      <c r="O292" s="153">
        <v>8.0000000000000002E-3</v>
      </c>
      <c r="P292" s="153">
        <f>O292*H292</f>
        <v>0.73768</v>
      </c>
      <c r="Q292" s="153">
        <v>6.0000000000000002E-5</v>
      </c>
      <c r="R292" s="153">
        <f>Q292*H292</f>
        <v>5.5325999999999995E-3</v>
      </c>
      <c r="S292" s="153">
        <v>0</v>
      </c>
      <c r="T292" s="154">
        <f>S292*H292</f>
        <v>0</v>
      </c>
      <c r="AR292" s="18" t="s">
        <v>132</v>
      </c>
      <c r="AT292" s="18" t="s">
        <v>127</v>
      </c>
      <c r="AU292" s="18" t="s">
        <v>133</v>
      </c>
      <c r="AY292" s="18" t="s">
        <v>124</v>
      </c>
      <c r="BE292" s="155">
        <f>IF(N292="základní",J292,0)</f>
        <v>0</v>
      </c>
      <c r="BF292" s="155">
        <f>IF(N292="snížená",J292,0)</f>
        <v>0</v>
      </c>
      <c r="BG292" s="155">
        <f>IF(N292="zákl. přenesená",J292,0)</f>
        <v>0</v>
      </c>
      <c r="BH292" s="155">
        <f>IF(N292="sníž. přenesená",J292,0)</f>
        <v>0</v>
      </c>
      <c r="BI292" s="155">
        <f>IF(N292="nulová",J292,0)</f>
        <v>0</v>
      </c>
      <c r="BJ292" s="18" t="s">
        <v>133</v>
      </c>
      <c r="BK292" s="155">
        <f>ROUND(I292*H292,2)</f>
        <v>0</v>
      </c>
      <c r="BL292" s="18" t="s">
        <v>132</v>
      </c>
      <c r="BM292" s="18" t="s">
        <v>332</v>
      </c>
    </row>
    <row r="293" spans="2:65" s="11" customFormat="1" x14ac:dyDescent="0.3">
      <c r="B293" s="156"/>
      <c r="D293" s="157" t="s">
        <v>135</v>
      </c>
      <c r="E293" s="158" t="s">
        <v>3</v>
      </c>
      <c r="F293" s="159" t="s">
        <v>333</v>
      </c>
      <c r="H293" s="160">
        <v>92.21</v>
      </c>
      <c r="L293" s="156"/>
      <c r="M293" s="161"/>
      <c r="N293" s="162"/>
      <c r="O293" s="162"/>
      <c r="P293" s="162"/>
      <c r="Q293" s="162"/>
      <c r="R293" s="162"/>
      <c r="S293" s="162"/>
      <c r="T293" s="163"/>
      <c r="AT293" s="164" t="s">
        <v>135</v>
      </c>
      <c r="AU293" s="164" t="s">
        <v>133</v>
      </c>
      <c r="AV293" s="11" t="s">
        <v>133</v>
      </c>
      <c r="AW293" s="11" t="s">
        <v>35</v>
      </c>
      <c r="AX293" s="11" t="s">
        <v>20</v>
      </c>
      <c r="AY293" s="164" t="s">
        <v>124</v>
      </c>
    </row>
    <row r="294" spans="2:65" s="1" customFormat="1" ht="22.5" customHeight="1" x14ac:dyDescent="0.3">
      <c r="B294" s="144"/>
      <c r="C294" s="145" t="s">
        <v>334</v>
      </c>
      <c r="D294" s="145" t="s">
        <v>127</v>
      </c>
      <c r="E294" s="146" t="s">
        <v>335</v>
      </c>
      <c r="F294" s="147" t="s">
        <v>336</v>
      </c>
      <c r="G294" s="148" t="s">
        <v>148</v>
      </c>
      <c r="H294" s="149">
        <v>205.64</v>
      </c>
      <c r="I294" s="150"/>
      <c r="J294" s="150">
        <f>ROUND(I294*H294,2)</f>
        <v>0</v>
      </c>
      <c r="K294" s="147" t="s">
        <v>131</v>
      </c>
      <c r="L294" s="32"/>
      <c r="M294" s="151" t="s">
        <v>3</v>
      </c>
      <c r="N294" s="152" t="s">
        <v>44</v>
      </c>
      <c r="O294" s="153">
        <v>0.23</v>
      </c>
      <c r="P294" s="153">
        <f>O294*H294</f>
        <v>47.297199999999997</v>
      </c>
      <c r="Q294" s="153">
        <v>6.0000000000000002E-5</v>
      </c>
      <c r="R294" s="153">
        <f>Q294*H294</f>
        <v>1.2338399999999999E-2</v>
      </c>
      <c r="S294" s="153">
        <v>0</v>
      </c>
      <c r="T294" s="154">
        <f>S294*H294</f>
        <v>0</v>
      </c>
      <c r="AR294" s="18" t="s">
        <v>132</v>
      </c>
      <c r="AT294" s="18" t="s">
        <v>127</v>
      </c>
      <c r="AU294" s="18" t="s">
        <v>133</v>
      </c>
      <c r="AY294" s="18" t="s">
        <v>124</v>
      </c>
      <c r="BE294" s="155">
        <f>IF(N294="základní",J294,0)</f>
        <v>0</v>
      </c>
      <c r="BF294" s="155">
        <f>IF(N294="snížená",J294,0)</f>
        <v>0</v>
      </c>
      <c r="BG294" s="155">
        <f>IF(N294="zákl. přenesená",J294,0)</f>
        <v>0</v>
      </c>
      <c r="BH294" s="155">
        <f>IF(N294="sníž. přenesená",J294,0)</f>
        <v>0</v>
      </c>
      <c r="BI294" s="155">
        <f>IF(N294="nulová",J294,0)</f>
        <v>0</v>
      </c>
      <c r="BJ294" s="18" t="s">
        <v>133</v>
      </c>
      <c r="BK294" s="155">
        <f>ROUND(I294*H294,2)</f>
        <v>0</v>
      </c>
      <c r="BL294" s="18" t="s">
        <v>132</v>
      </c>
      <c r="BM294" s="18" t="s">
        <v>337</v>
      </c>
    </row>
    <row r="295" spans="2:65" s="12" customFormat="1" x14ac:dyDescent="0.3">
      <c r="B295" s="165"/>
      <c r="D295" s="166" t="s">
        <v>135</v>
      </c>
      <c r="E295" s="167" t="s">
        <v>3</v>
      </c>
      <c r="F295" s="168" t="s">
        <v>338</v>
      </c>
      <c r="H295" s="169" t="s">
        <v>3</v>
      </c>
      <c r="L295" s="165"/>
      <c r="M295" s="170"/>
      <c r="N295" s="171"/>
      <c r="O295" s="171"/>
      <c r="P295" s="171"/>
      <c r="Q295" s="171"/>
      <c r="R295" s="171"/>
      <c r="S295" s="171"/>
      <c r="T295" s="172"/>
      <c r="AT295" s="169" t="s">
        <v>135</v>
      </c>
      <c r="AU295" s="169" t="s">
        <v>133</v>
      </c>
      <c r="AV295" s="12" t="s">
        <v>20</v>
      </c>
      <c r="AW295" s="12" t="s">
        <v>35</v>
      </c>
      <c r="AX295" s="12" t="s">
        <v>72</v>
      </c>
      <c r="AY295" s="169" t="s">
        <v>124</v>
      </c>
    </row>
    <row r="296" spans="2:65" s="11" customFormat="1" x14ac:dyDescent="0.3">
      <c r="B296" s="156"/>
      <c r="D296" s="166" t="s">
        <v>135</v>
      </c>
      <c r="E296" s="164" t="s">
        <v>3</v>
      </c>
      <c r="F296" s="173" t="s">
        <v>339</v>
      </c>
      <c r="H296" s="174">
        <v>102.3</v>
      </c>
      <c r="L296" s="156"/>
      <c r="M296" s="161"/>
      <c r="N296" s="162"/>
      <c r="O296" s="162"/>
      <c r="P296" s="162"/>
      <c r="Q296" s="162"/>
      <c r="R296" s="162"/>
      <c r="S296" s="162"/>
      <c r="T296" s="163"/>
      <c r="AT296" s="164" t="s">
        <v>135</v>
      </c>
      <c r="AU296" s="164" t="s">
        <v>133</v>
      </c>
      <c r="AV296" s="11" t="s">
        <v>133</v>
      </c>
      <c r="AW296" s="11" t="s">
        <v>35</v>
      </c>
      <c r="AX296" s="11" t="s">
        <v>72</v>
      </c>
      <c r="AY296" s="164" t="s">
        <v>124</v>
      </c>
    </row>
    <row r="297" spans="2:65" s="11" customFormat="1" ht="27" x14ac:dyDescent="0.3">
      <c r="B297" s="156"/>
      <c r="D297" s="166" t="s">
        <v>135</v>
      </c>
      <c r="E297" s="164" t="s">
        <v>3</v>
      </c>
      <c r="F297" s="173" t="s">
        <v>340</v>
      </c>
      <c r="H297" s="174">
        <v>81.56</v>
      </c>
      <c r="L297" s="156"/>
      <c r="M297" s="161"/>
      <c r="N297" s="162"/>
      <c r="O297" s="162"/>
      <c r="P297" s="162"/>
      <c r="Q297" s="162"/>
      <c r="R297" s="162"/>
      <c r="S297" s="162"/>
      <c r="T297" s="163"/>
      <c r="AT297" s="164" t="s">
        <v>135</v>
      </c>
      <c r="AU297" s="164" t="s">
        <v>133</v>
      </c>
      <c r="AV297" s="11" t="s">
        <v>133</v>
      </c>
      <c r="AW297" s="11" t="s">
        <v>35</v>
      </c>
      <c r="AX297" s="11" t="s">
        <v>72</v>
      </c>
      <c r="AY297" s="164" t="s">
        <v>124</v>
      </c>
    </row>
    <row r="298" spans="2:65" s="11" customFormat="1" x14ac:dyDescent="0.3">
      <c r="B298" s="156"/>
      <c r="D298" s="166" t="s">
        <v>135</v>
      </c>
      <c r="E298" s="164" t="s">
        <v>3</v>
      </c>
      <c r="F298" s="173" t="s">
        <v>3</v>
      </c>
      <c r="H298" s="174">
        <v>0</v>
      </c>
      <c r="L298" s="156"/>
      <c r="M298" s="161"/>
      <c r="N298" s="162"/>
      <c r="O298" s="162"/>
      <c r="P298" s="162"/>
      <c r="Q298" s="162"/>
      <c r="R298" s="162"/>
      <c r="S298" s="162"/>
      <c r="T298" s="163"/>
      <c r="AT298" s="164" t="s">
        <v>135</v>
      </c>
      <c r="AU298" s="164" t="s">
        <v>133</v>
      </c>
      <c r="AV298" s="11" t="s">
        <v>133</v>
      </c>
      <c r="AW298" s="11" t="s">
        <v>35</v>
      </c>
      <c r="AX298" s="11" t="s">
        <v>72</v>
      </c>
      <c r="AY298" s="164" t="s">
        <v>124</v>
      </c>
    </row>
    <row r="299" spans="2:65" s="11" customFormat="1" x14ac:dyDescent="0.3">
      <c r="B299" s="156"/>
      <c r="D299" s="166" t="s">
        <v>135</v>
      </c>
      <c r="E299" s="164" t="s">
        <v>3</v>
      </c>
      <c r="F299" s="173" t="s">
        <v>341</v>
      </c>
      <c r="H299" s="174">
        <v>13.86</v>
      </c>
      <c r="L299" s="156"/>
      <c r="M299" s="161"/>
      <c r="N299" s="162"/>
      <c r="O299" s="162"/>
      <c r="P299" s="162"/>
      <c r="Q299" s="162"/>
      <c r="R299" s="162"/>
      <c r="S299" s="162"/>
      <c r="T299" s="163"/>
      <c r="AT299" s="164" t="s">
        <v>135</v>
      </c>
      <c r="AU299" s="164" t="s">
        <v>133</v>
      </c>
      <c r="AV299" s="11" t="s">
        <v>133</v>
      </c>
      <c r="AW299" s="11" t="s">
        <v>35</v>
      </c>
      <c r="AX299" s="11" t="s">
        <v>72</v>
      </c>
      <c r="AY299" s="164" t="s">
        <v>124</v>
      </c>
    </row>
    <row r="300" spans="2:65" s="11" customFormat="1" x14ac:dyDescent="0.3">
      <c r="B300" s="156"/>
      <c r="D300" s="166" t="s">
        <v>135</v>
      </c>
      <c r="E300" s="164" t="s">
        <v>3</v>
      </c>
      <c r="F300" s="173" t="s">
        <v>342</v>
      </c>
      <c r="H300" s="174">
        <v>7.92</v>
      </c>
      <c r="L300" s="156"/>
      <c r="M300" s="161"/>
      <c r="N300" s="162"/>
      <c r="O300" s="162"/>
      <c r="P300" s="162"/>
      <c r="Q300" s="162"/>
      <c r="R300" s="162"/>
      <c r="S300" s="162"/>
      <c r="T300" s="163"/>
      <c r="AT300" s="164" t="s">
        <v>135</v>
      </c>
      <c r="AU300" s="164" t="s">
        <v>133</v>
      </c>
      <c r="AV300" s="11" t="s">
        <v>133</v>
      </c>
      <c r="AW300" s="11" t="s">
        <v>35</v>
      </c>
      <c r="AX300" s="11" t="s">
        <v>72</v>
      </c>
      <c r="AY300" s="164" t="s">
        <v>124</v>
      </c>
    </row>
    <row r="301" spans="2:65" s="13" customFormat="1" x14ac:dyDescent="0.3">
      <c r="B301" s="175"/>
      <c r="D301" s="157" t="s">
        <v>135</v>
      </c>
      <c r="E301" s="176" t="s">
        <v>3</v>
      </c>
      <c r="F301" s="177" t="s">
        <v>160</v>
      </c>
      <c r="H301" s="178">
        <v>205.64</v>
      </c>
      <c r="L301" s="175"/>
      <c r="M301" s="179"/>
      <c r="N301" s="180"/>
      <c r="O301" s="180"/>
      <c r="P301" s="180"/>
      <c r="Q301" s="180"/>
      <c r="R301" s="180"/>
      <c r="S301" s="180"/>
      <c r="T301" s="181"/>
      <c r="AT301" s="182" t="s">
        <v>135</v>
      </c>
      <c r="AU301" s="182" t="s">
        <v>133</v>
      </c>
      <c r="AV301" s="13" t="s">
        <v>125</v>
      </c>
      <c r="AW301" s="13" t="s">
        <v>35</v>
      </c>
      <c r="AX301" s="13" t="s">
        <v>20</v>
      </c>
      <c r="AY301" s="182" t="s">
        <v>124</v>
      </c>
    </row>
    <row r="302" spans="2:65" s="1" customFormat="1" ht="22.5" customHeight="1" x14ac:dyDescent="0.3">
      <c r="B302" s="144"/>
      <c r="C302" s="193" t="s">
        <v>343</v>
      </c>
      <c r="D302" s="193" t="s">
        <v>184</v>
      </c>
      <c r="E302" s="194" t="s">
        <v>344</v>
      </c>
      <c r="F302" s="195" t="s">
        <v>345</v>
      </c>
      <c r="G302" s="196" t="s">
        <v>148</v>
      </c>
      <c r="H302" s="197">
        <v>85.638000000000005</v>
      </c>
      <c r="I302" s="198"/>
      <c r="J302" s="198">
        <f>ROUND(I302*H302,2)</f>
        <v>0</v>
      </c>
      <c r="K302" s="195" t="s">
        <v>131</v>
      </c>
      <c r="L302" s="199"/>
      <c r="M302" s="200" t="s">
        <v>3</v>
      </c>
      <c r="N302" s="201" t="s">
        <v>44</v>
      </c>
      <c r="O302" s="153">
        <v>0</v>
      </c>
      <c r="P302" s="153">
        <f>O302*H302</f>
        <v>0</v>
      </c>
      <c r="Q302" s="153">
        <v>5.9999999999999995E-4</v>
      </c>
      <c r="R302" s="153">
        <f>Q302*H302</f>
        <v>5.1382799999999999E-2</v>
      </c>
      <c r="S302" s="153">
        <v>0</v>
      </c>
      <c r="T302" s="154">
        <f>S302*H302</f>
        <v>0</v>
      </c>
      <c r="AR302" s="18" t="s">
        <v>170</v>
      </c>
      <c r="AT302" s="18" t="s">
        <v>184</v>
      </c>
      <c r="AU302" s="18" t="s">
        <v>133</v>
      </c>
      <c r="AY302" s="18" t="s">
        <v>124</v>
      </c>
      <c r="BE302" s="155">
        <f>IF(N302="základní",J302,0)</f>
        <v>0</v>
      </c>
      <c r="BF302" s="155">
        <f>IF(N302="snížená",J302,0)</f>
        <v>0</v>
      </c>
      <c r="BG302" s="155">
        <f>IF(N302="zákl. přenesená",J302,0)</f>
        <v>0</v>
      </c>
      <c r="BH302" s="155">
        <f>IF(N302="sníž. přenesená",J302,0)</f>
        <v>0</v>
      </c>
      <c r="BI302" s="155">
        <f>IF(N302="nulová",J302,0)</f>
        <v>0</v>
      </c>
      <c r="BJ302" s="18" t="s">
        <v>133</v>
      </c>
      <c r="BK302" s="155">
        <f>ROUND(I302*H302,2)</f>
        <v>0</v>
      </c>
      <c r="BL302" s="18" t="s">
        <v>132</v>
      </c>
      <c r="BM302" s="18" t="s">
        <v>346</v>
      </c>
    </row>
    <row r="303" spans="2:65" s="11" customFormat="1" ht="27" x14ac:dyDescent="0.3">
      <c r="B303" s="156"/>
      <c r="D303" s="157" t="s">
        <v>135</v>
      </c>
      <c r="E303" s="158" t="s">
        <v>3</v>
      </c>
      <c r="F303" s="159" t="s">
        <v>347</v>
      </c>
      <c r="H303" s="160">
        <v>85.638000000000005</v>
      </c>
      <c r="L303" s="156"/>
      <c r="M303" s="161"/>
      <c r="N303" s="162"/>
      <c r="O303" s="162"/>
      <c r="P303" s="162"/>
      <c r="Q303" s="162"/>
      <c r="R303" s="162"/>
      <c r="S303" s="162"/>
      <c r="T303" s="163"/>
      <c r="AT303" s="164" t="s">
        <v>135</v>
      </c>
      <c r="AU303" s="164" t="s">
        <v>133</v>
      </c>
      <c r="AV303" s="11" t="s">
        <v>133</v>
      </c>
      <c r="AW303" s="11" t="s">
        <v>35</v>
      </c>
      <c r="AX303" s="11" t="s">
        <v>20</v>
      </c>
      <c r="AY303" s="164" t="s">
        <v>124</v>
      </c>
    </row>
    <row r="304" spans="2:65" s="1" customFormat="1" ht="22.5" customHeight="1" x14ac:dyDescent="0.3">
      <c r="B304" s="144"/>
      <c r="C304" s="193" t="s">
        <v>348</v>
      </c>
      <c r="D304" s="193" t="s">
        <v>184</v>
      </c>
      <c r="E304" s="194" t="s">
        <v>349</v>
      </c>
      <c r="F304" s="195" t="s">
        <v>350</v>
      </c>
      <c r="G304" s="196" t="s">
        <v>148</v>
      </c>
      <c r="H304" s="197">
        <v>115.73099999999999</v>
      </c>
      <c r="I304" s="198"/>
      <c r="J304" s="198">
        <f>ROUND(I304*H304,2)</f>
        <v>0</v>
      </c>
      <c r="K304" s="195" t="s">
        <v>131</v>
      </c>
      <c r="L304" s="199"/>
      <c r="M304" s="200" t="s">
        <v>3</v>
      </c>
      <c r="N304" s="201" t="s">
        <v>44</v>
      </c>
      <c r="O304" s="153">
        <v>0</v>
      </c>
      <c r="P304" s="153">
        <f>O304*H304</f>
        <v>0</v>
      </c>
      <c r="Q304" s="153">
        <v>3.2000000000000003E-4</v>
      </c>
      <c r="R304" s="153">
        <f>Q304*H304</f>
        <v>3.7033919999999998E-2</v>
      </c>
      <c r="S304" s="153">
        <v>0</v>
      </c>
      <c r="T304" s="154">
        <f>S304*H304</f>
        <v>0</v>
      </c>
      <c r="AR304" s="18" t="s">
        <v>170</v>
      </c>
      <c r="AT304" s="18" t="s">
        <v>184</v>
      </c>
      <c r="AU304" s="18" t="s">
        <v>133</v>
      </c>
      <c r="AY304" s="18" t="s">
        <v>124</v>
      </c>
      <c r="BE304" s="155">
        <f>IF(N304="základní",J304,0)</f>
        <v>0</v>
      </c>
      <c r="BF304" s="155">
        <f>IF(N304="snížená",J304,0)</f>
        <v>0</v>
      </c>
      <c r="BG304" s="155">
        <f>IF(N304="zákl. přenesená",J304,0)</f>
        <v>0</v>
      </c>
      <c r="BH304" s="155">
        <f>IF(N304="sníž. přenesená",J304,0)</f>
        <v>0</v>
      </c>
      <c r="BI304" s="155">
        <f>IF(N304="nulová",J304,0)</f>
        <v>0</v>
      </c>
      <c r="BJ304" s="18" t="s">
        <v>133</v>
      </c>
      <c r="BK304" s="155">
        <f>ROUND(I304*H304,2)</f>
        <v>0</v>
      </c>
      <c r="BL304" s="18" t="s">
        <v>132</v>
      </c>
      <c r="BM304" s="18" t="s">
        <v>351</v>
      </c>
    </row>
    <row r="305" spans="2:65" s="11" customFormat="1" x14ac:dyDescent="0.3">
      <c r="B305" s="156"/>
      <c r="D305" s="166" t="s">
        <v>135</v>
      </c>
      <c r="E305" s="164" t="s">
        <v>3</v>
      </c>
      <c r="F305" s="173" t="s">
        <v>352</v>
      </c>
      <c r="H305" s="174">
        <v>107.41500000000001</v>
      </c>
      <c r="L305" s="156"/>
      <c r="M305" s="161"/>
      <c r="N305" s="162"/>
      <c r="O305" s="162"/>
      <c r="P305" s="162"/>
      <c r="Q305" s="162"/>
      <c r="R305" s="162"/>
      <c r="S305" s="162"/>
      <c r="T305" s="163"/>
      <c r="AT305" s="164" t="s">
        <v>135</v>
      </c>
      <c r="AU305" s="164" t="s">
        <v>133</v>
      </c>
      <c r="AV305" s="11" t="s">
        <v>133</v>
      </c>
      <c r="AW305" s="11" t="s">
        <v>35</v>
      </c>
      <c r="AX305" s="11" t="s">
        <v>72</v>
      </c>
      <c r="AY305" s="164" t="s">
        <v>124</v>
      </c>
    </row>
    <row r="306" spans="2:65" s="11" customFormat="1" x14ac:dyDescent="0.3">
      <c r="B306" s="156"/>
      <c r="D306" s="166" t="s">
        <v>135</v>
      </c>
      <c r="E306" s="164" t="s">
        <v>3</v>
      </c>
      <c r="F306" s="173" t="s">
        <v>353</v>
      </c>
      <c r="H306" s="174">
        <v>8.3160000000000007</v>
      </c>
      <c r="L306" s="156"/>
      <c r="M306" s="161"/>
      <c r="N306" s="162"/>
      <c r="O306" s="162"/>
      <c r="P306" s="162"/>
      <c r="Q306" s="162"/>
      <c r="R306" s="162"/>
      <c r="S306" s="162"/>
      <c r="T306" s="163"/>
      <c r="AT306" s="164" t="s">
        <v>135</v>
      </c>
      <c r="AU306" s="164" t="s">
        <v>133</v>
      </c>
      <c r="AV306" s="11" t="s">
        <v>133</v>
      </c>
      <c r="AW306" s="11" t="s">
        <v>35</v>
      </c>
      <c r="AX306" s="11" t="s">
        <v>72</v>
      </c>
      <c r="AY306" s="164" t="s">
        <v>124</v>
      </c>
    </row>
    <row r="307" spans="2:65" s="13" customFormat="1" x14ac:dyDescent="0.3">
      <c r="B307" s="175"/>
      <c r="D307" s="157" t="s">
        <v>135</v>
      </c>
      <c r="E307" s="176" t="s">
        <v>3</v>
      </c>
      <c r="F307" s="177" t="s">
        <v>160</v>
      </c>
      <c r="H307" s="178">
        <v>115.73099999999999</v>
      </c>
      <c r="L307" s="175"/>
      <c r="M307" s="179"/>
      <c r="N307" s="180"/>
      <c r="O307" s="180"/>
      <c r="P307" s="180"/>
      <c r="Q307" s="180"/>
      <c r="R307" s="180"/>
      <c r="S307" s="180"/>
      <c r="T307" s="181"/>
      <c r="AT307" s="182" t="s">
        <v>135</v>
      </c>
      <c r="AU307" s="182" t="s">
        <v>133</v>
      </c>
      <c r="AV307" s="13" t="s">
        <v>125</v>
      </c>
      <c r="AW307" s="13" t="s">
        <v>35</v>
      </c>
      <c r="AX307" s="13" t="s">
        <v>20</v>
      </c>
      <c r="AY307" s="182" t="s">
        <v>124</v>
      </c>
    </row>
    <row r="308" spans="2:65" s="1" customFormat="1" ht="22.5" customHeight="1" x14ac:dyDescent="0.3">
      <c r="B308" s="144"/>
      <c r="C308" s="193" t="s">
        <v>354</v>
      </c>
      <c r="D308" s="193" t="s">
        <v>184</v>
      </c>
      <c r="E308" s="194" t="s">
        <v>355</v>
      </c>
      <c r="F308" s="195" t="s">
        <v>356</v>
      </c>
      <c r="G308" s="196" t="s">
        <v>148</v>
      </c>
      <c r="H308" s="197">
        <v>14.553000000000001</v>
      </c>
      <c r="I308" s="198"/>
      <c r="J308" s="198">
        <f>ROUND(I308*H308,2)</f>
        <v>0</v>
      </c>
      <c r="K308" s="195" t="s">
        <v>131</v>
      </c>
      <c r="L308" s="199"/>
      <c r="M308" s="200" t="s">
        <v>3</v>
      </c>
      <c r="N308" s="201" t="s">
        <v>44</v>
      </c>
      <c r="O308" s="153">
        <v>0</v>
      </c>
      <c r="P308" s="153">
        <f>O308*H308</f>
        <v>0</v>
      </c>
      <c r="Q308" s="153">
        <v>2.0000000000000001E-4</v>
      </c>
      <c r="R308" s="153">
        <f>Q308*H308</f>
        <v>2.9106000000000002E-3</v>
      </c>
      <c r="S308" s="153">
        <v>0</v>
      </c>
      <c r="T308" s="154">
        <f>S308*H308</f>
        <v>0</v>
      </c>
      <c r="AR308" s="18" t="s">
        <v>170</v>
      </c>
      <c r="AT308" s="18" t="s">
        <v>184</v>
      </c>
      <c r="AU308" s="18" t="s">
        <v>133</v>
      </c>
      <c r="AY308" s="18" t="s">
        <v>124</v>
      </c>
      <c r="BE308" s="155">
        <f>IF(N308="základní",J308,0)</f>
        <v>0</v>
      </c>
      <c r="BF308" s="155">
        <f>IF(N308="snížená",J308,0)</f>
        <v>0</v>
      </c>
      <c r="BG308" s="155">
        <f>IF(N308="zákl. přenesená",J308,0)</f>
        <v>0</v>
      </c>
      <c r="BH308" s="155">
        <f>IF(N308="sníž. přenesená",J308,0)</f>
        <v>0</v>
      </c>
      <c r="BI308" s="155">
        <f>IF(N308="nulová",J308,0)</f>
        <v>0</v>
      </c>
      <c r="BJ308" s="18" t="s">
        <v>133</v>
      </c>
      <c r="BK308" s="155">
        <f>ROUND(I308*H308,2)</f>
        <v>0</v>
      </c>
      <c r="BL308" s="18" t="s">
        <v>132</v>
      </c>
      <c r="BM308" s="18" t="s">
        <v>357</v>
      </c>
    </row>
    <row r="309" spans="2:65" s="11" customFormat="1" x14ac:dyDescent="0.3">
      <c r="B309" s="156"/>
      <c r="D309" s="157" t="s">
        <v>135</v>
      </c>
      <c r="E309" s="158" t="s">
        <v>3</v>
      </c>
      <c r="F309" s="159" t="s">
        <v>358</v>
      </c>
      <c r="H309" s="160">
        <v>14.553000000000001</v>
      </c>
      <c r="L309" s="156"/>
      <c r="M309" s="161"/>
      <c r="N309" s="162"/>
      <c r="O309" s="162"/>
      <c r="P309" s="162"/>
      <c r="Q309" s="162"/>
      <c r="R309" s="162"/>
      <c r="S309" s="162"/>
      <c r="T309" s="163"/>
      <c r="AT309" s="164" t="s">
        <v>135</v>
      </c>
      <c r="AU309" s="164" t="s">
        <v>133</v>
      </c>
      <c r="AV309" s="11" t="s">
        <v>133</v>
      </c>
      <c r="AW309" s="11" t="s">
        <v>35</v>
      </c>
      <c r="AX309" s="11" t="s">
        <v>20</v>
      </c>
      <c r="AY309" s="164" t="s">
        <v>124</v>
      </c>
    </row>
    <row r="310" spans="2:65" s="1" customFormat="1" ht="31.5" customHeight="1" x14ac:dyDescent="0.3">
      <c r="B310" s="144"/>
      <c r="C310" s="145" t="s">
        <v>359</v>
      </c>
      <c r="D310" s="145" t="s">
        <v>127</v>
      </c>
      <c r="E310" s="146" t="s">
        <v>360</v>
      </c>
      <c r="F310" s="147" t="s">
        <v>361</v>
      </c>
      <c r="G310" s="148" t="s">
        <v>148</v>
      </c>
      <c r="H310" s="149">
        <v>2313.248</v>
      </c>
      <c r="I310" s="150"/>
      <c r="J310" s="150">
        <f>ROUND(I310*H310,2)</f>
        <v>0</v>
      </c>
      <c r="K310" s="147" t="s">
        <v>131</v>
      </c>
      <c r="L310" s="32"/>
      <c r="M310" s="151" t="s">
        <v>3</v>
      </c>
      <c r="N310" s="152" t="s">
        <v>44</v>
      </c>
      <c r="O310" s="153">
        <v>0.14000000000000001</v>
      </c>
      <c r="P310" s="153">
        <f>O310*H310</f>
        <v>323.85472000000004</v>
      </c>
      <c r="Q310" s="153">
        <v>2.5000000000000001E-4</v>
      </c>
      <c r="R310" s="153">
        <f>Q310*H310</f>
        <v>0.57831200000000005</v>
      </c>
      <c r="S310" s="153">
        <v>0</v>
      </c>
      <c r="T310" s="154">
        <f>S310*H310</f>
        <v>0</v>
      </c>
      <c r="AR310" s="18" t="s">
        <v>132</v>
      </c>
      <c r="AT310" s="18" t="s">
        <v>127</v>
      </c>
      <c r="AU310" s="18" t="s">
        <v>133</v>
      </c>
      <c r="AY310" s="18" t="s">
        <v>124</v>
      </c>
      <c r="BE310" s="155">
        <f>IF(N310="základní",J310,0)</f>
        <v>0</v>
      </c>
      <c r="BF310" s="155">
        <f>IF(N310="snížená",J310,0)</f>
        <v>0</v>
      </c>
      <c r="BG310" s="155">
        <f>IF(N310="zákl. přenesená",J310,0)</f>
        <v>0</v>
      </c>
      <c r="BH310" s="155">
        <f>IF(N310="sníž. přenesená",J310,0)</f>
        <v>0</v>
      </c>
      <c r="BI310" s="155">
        <f>IF(N310="nulová",J310,0)</f>
        <v>0</v>
      </c>
      <c r="BJ310" s="18" t="s">
        <v>133</v>
      </c>
      <c r="BK310" s="155">
        <f>ROUND(I310*H310,2)</f>
        <v>0</v>
      </c>
      <c r="BL310" s="18" t="s">
        <v>132</v>
      </c>
      <c r="BM310" s="18" t="s">
        <v>362</v>
      </c>
    </row>
    <row r="311" spans="2:65" s="11" customFormat="1" x14ac:dyDescent="0.3">
      <c r="B311" s="156"/>
      <c r="D311" s="157" t="s">
        <v>135</v>
      </c>
      <c r="E311" s="158" t="s">
        <v>3</v>
      </c>
      <c r="F311" s="159" t="s">
        <v>363</v>
      </c>
      <c r="H311" s="160">
        <v>2313.248</v>
      </c>
      <c r="L311" s="156"/>
      <c r="M311" s="161"/>
      <c r="N311" s="162"/>
      <c r="O311" s="162"/>
      <c r="P311" s="162"/>
      <c r="Q311" s="162"/>
      <c r="R311" s="162"/>
      <c r="S311" s="162"/>
      <c r="T311" s="163"/>
      <c r="AT311" s="164" t="s">
        <v>135</v>
      </c>
      <c r="AU311" s="164" t="s">
        <v>133</v>
      </c>
      <c r="AV311" s="11" t="s">
        <v>133</v>
      </c>
      <c r="AW311" s="11" t="s">
        <v>35</v>
      </c>
      <c r="AX311" s="11" t="s">
        <v>20</v>
      </c>
      <c r="AY311" s="164" t="s">
        <v>124</v>
      </c>
    </row>
    <row r="312" spans="2:65" s="1" customFormat="1" ht="31.5" customHeight="1" x14ac:dyDescent="0.3">
      <c r="B312" s="144"/>
      <c r="C312" s="193" t="s">
        <v>364</v>
      </c>
      <c r="D312" s="193" t="s">
        <v>184</v>
      </c>
      <c r="E312" s="194" t="s">
        <v>365</v>
      </c>
      <c r="F312" s="195" t="s">
        <v>366</v>
      </c>
      <c r="G312" s="196" t="s">
        <v>148</v>
      </c>
      <c r="H312" s="197">
        <v>473.87599999999998</v>
      </c>
      <c r="I312" s="198"/>
      <c r="J312" s="198">
        <f>ROUND(I312*H312,2)</f>
        <v>0</v>
      </c>
      <c r="K312" s="195" t="s">
        <v>131</v>
      </c>
      <c r="L312" s="199"/>
      <c r="M312" s="200" t="s">
        <v>3</v>
      </c>
      <c r="N312" s="201" t="s">
        <v>44</v>
      </c>
      <c r="O312" s="153">
        <v>0</v>
      </c>
      <c r="P312" s="153">
        <f>O312*H312</f>
        <v>0</v>
      </c>
      <c r="Q312" s="153">
        <v>3.0000000000000001E-5</v>
      </c>
      <c r="R312" s="153">
        <f>Q312*H312</f>
        <v>1.421628E-2</v>
      </c>
      <c r="S312" s="153">
        <v>0</v>
      </c>
      <c r="T312" s="154">
        <f>S312*H312</f>
        <v>0</v>
      </c>
      <c r="AR312" s="18" t="s">
        <v>170</v>
      </c>
      <c r="AT312" s="18" t="s">
        <v>184</v>
      </c>
      <c r="AU312" s="18" t="s">
        <v>133</v>
      </c>
      <c r="AY312" s="18" t="s">
        <v>124</v>
      </c>
      <c r="BE312" s="155">
        <f>IF(N312="základní",J312,0)</f>
        <v>0</v>
      </c>
      <c r="BF312" s="155">
        <f>IF(N312="snížená",J312,0)</f>
        <v>0</v>
      </c>
      <c r="BG312" s="155">
        <f>IF(N312="zákl. přenesená",J312,0)</f>
        <v>0</v>
      </c>
      <c r="BH312" s="155">
        <f>IF(N312="sníž. přenesená",J312,0)</f>
        <v>0</v>
      </c>
      <c r="BI312" s="155">
        <f>IF(N312="nulová",J312,0)</f>
        <v>0</v>
      </c>
      <c r="BJ312" s="18" t="s">
        <v>133</v>
      </c>
      <c r="BK312" s="155">
        <f>ROUND(I312*H312,2)</f>
        <v>0</v>
      </c>
      <c r="BL312" s="18" t="s">
        <v>132</v>
      </c>
      <c r="BM312" s="18" t="s">
        <v>367</v>
      </c>
    </row>
    <row r="313" spans="2:65" s="12" customFormat="1" x14ac:dyDescent="0.3">
      <c r="B313" s="165"/>
      <c r="D313" s="166" t="s">
        <v>135</v>
      </c>
      <c r="E313" s="167" t="s">
        <v>3</v>
      </c>
      <c r="F313" s="168" t="s">
        <v>274</v>
      </c>
      <c r="H313" s="169" t="s">
        <v>3</v>
      </c>
      <c r="L313" s="165"/>
      <c r="M313" s="170"/>
      <c r="N313" s="171"/>
      <c r="O313" s="171"/>
      <c r="P313" s="171"/>
      <c r="Q313" s="171"/>
      <c r="R313" s="171"/>
      <c r="S313" s="171"/>
      <c r="T313" s="172"/>
      <c r="AT313" s="169" t="s">
        <v>135</v>
      </c>
      <c r="AU313" s="169" t="s">
        <v>133</v>
      </c>
      <c r="AV313" s="12" t="s">
        <v>20</v>
      </c>
      <c r="AW313" s="12" t="s">
        <v>35</v>
      </c>
      <c r="AX313" s="12" t="s">
        <v>72</v>
      </c>
      <c r="AY313" s="169" t="s">
        <v>124</v>
      </c>
    </row>
    <row r="314" spans="2:65" s="12" customFormat="1" x14ac:dyDescent="0.3">
      <c r="B314" s="165"/>
      <c r="D314" s="166" t="s">
        <v>135</v>
      </c>
      <c r="E314" s="167" t="s">
        <v>3</v>
      </c>
      <c r="F314" s="168" t="s">
        <v>275</v>
      </c>
      <c r="H314" s="169" t="s">
        <v>3</v>
      </c>
      <c r="L314" s="165"/>
      <c r="M314" s="170"/>
      <c r="N314" s="171"/>
      <c r="O314" s="171"/>
      <c r="P314" s="171"/>
      <c r="Q314" s="171"/>
      <c r="R314" s="171"/>
      <c r="S314" s="171"/>
      <c r="T314" s="172"/>
      <c r="AT314" s="169" t="s">
        <v>135</v>
      </c>
      <c r="AU314" s="169" t="s">
        <v>133</v>
      </c>
      <c r="AV314" s="12" t="s">
        <v>20</v>
      </c>
      <c r="AW314" s="12" t="s">
        <v>35</v>
      </c>
      <c r="AX314" s="12" t="s">
        <v>72</v>
      </c>
      <c r="AY314" s="169" t="s">
        <v>124</v>
      </c>
    </row>
    <row r="315" spans="2:65" s="11" customFormat="1" x14ac:dyDescent="0.3">
      <c r="B315" s="156"/>
      <c r="D315" s="166" t="s">
        <v>135</v>
      </c>
      <c r="E315" s="164" t="s">
        <v>3</v>
      </c>
      <c r="F315" s="173" t="s">
        <v>368</v>
      </c>
      <c r="H315" s="174">
        <v>235.24199999999999</v>
      </c>
      <c r="L315" s="156"/>
      <c r="M315" s="161"/>
      <c r="N315" s="162"/>
      <c r="O315" s="162"/>
      <c r="P315" s="162"/>
      <c r="Q315" s="162"/>
      <c r="R315" s="162"/>
      <c r="S315" s="162"/>
      <c r="T315" s="163"/>
      <c r="AT315" s="164" t="s">
        <v>135</v>
      </c>
      <c r="AU315" s="164" t="s">
        <v>133</v>
      </c>
      <c r="AV315" s="11" t="s">
        <v>133</v>
      </c>
      <c r="AW315" s="11" t="s">
        <v>35</v>
      </c>
      <c r="AX315" s="11" t="s">
        <v>72</v>
      </c>
      <c r="AY315" s="164" t="s">
        <v>124</v>
      </c>
    </row>
    <row r="316" spans="2:65" s="11" customFormat="1" ht="27" x14ac:dyDescent="0.3">
      <c r="B316" s="156"/>
      <c r="D316" s="166" t="s">
        <v>135</v>
      </c>
      <c r="E316" s="164" t="s">
        <v>3</v>
      </c>
      <c r="F316" s="173" t="s">
        <v>369</v>
      </c>
      <c r="H316" s="174">
        <v>238.63399999999999</v>
      </c>
      <c r="L316" s="156"/>
      <c r="M316" s="161"/>
      <c r="N316" s="162"/>
      <c r="O316" s="162"/>
      <c r="P316" s="162"/>
      <c r="Q316" s="162"/>
      <c r="R316" s="162"/>
      <c r="S316" s="162"/>
      <c r="T316" s="163"/>
      <c r="AT316" s="164" t="s">
        <v>135</v>
      </c>
      <c r="AU316" s="164" t="s">
        <v>133</v>
      </c>
      <c r="AV316" s="11" t="s">
        <v>133</v>
      </c>
      <c r="AW316" s="11" t="s">
        <v>35</v>
      </c>
      <c r="AX316" s="11" t="s">
        <v>72</v>
      </c>
      <c r="AY316" s="164" t="s">
        <v>124</v>
      </c>
    </row>
    <row r="317" spans="2:65" s="13" customFormat="1" x14ac:dyDescent="0.3">
      <c r="B317" s="175"/>
      <c r="D317" s="157" t="s">
        <v>135</v>
      </c>
      <c r="E317" s="176" t="s">
        <v>3</v>
      </c>
      <c r="F317" s="177" t="s">
        <v>160</v>
      </c>
      <c r="H317" s="178">
        <v>473.87599999999998</v>
      </c>
      <c r="L317" s="175"/>
      <c r="M317" s="179"/>
      <c r="N317" s="180"/>
      <c r="O317" s="180"/>
      <c r="P317" s="180"/>
      <c r="Q317" s="180"/>
      <c r="R317" s="180"/>
      <c r="S317" s="180"/>
      <c r="T317" s="181"/>
      <c r="AT317" s="182" t="s">
        <v>135</v>
      </c>
      <c r="AU317" s="182" t="s">
        <v>133</v>
      </c>
      <c r="AV317" s="13" t="s">
        <v>125</v>
      </c>
      <c r="AW317" s="13" t="s">
        <v>35</v>
      </c>
      <c r="AX317" s="13" t="s">
        <v>20</v>
      </c>
      <c r="AY317" s="182" t="s">
        <v>124</v>
      </c>
    </row>
    <row r="318" spans="2:65" s="1" customFormat="1" ht="31.5" customHeight="1" x14ac:dyDescent="0.3">
      <c r="B318" s="144"/>
      <c r="C318" s="193" t="s">
        <v>370</v>
      </c>
      <c r="D318" s="193" t="s">
        <v>184</v>
      </c>
      <c r="E318" s="194" t="s">
        <v>371</v>
      </c>
      <c r="F318" s="195" t="s">
        <v>372</v>
      </c>
      <c r="G318" s="196" t="s">
        <v>148</v>
      </c>
      <c r="H318" s="197">
        <v>1393.3130000000001</v>
      </c>
      <c r="I318" s="198"/>
      <c r="J318" s="198">
        <f>ROUND(I318*H318,2)</f>
        <v>0</v>
      </c>
      <c r="K318" s="195" t="s">
        <v>131</v>
      </c>
      <c r="L318" s="199"/>
      <c r="M318" s="200" t="s">
        <v>3</v>
      </c>
      <c r="N318" s="201" t="s">
        <v>44</v>
      </c>
      <c r="O318" s="153">
        <v>0</v>
      </c>
      <c r="P318" s="153">
        <f>O318*H318</f>
        <v>0</v>
      </c>
      <c r="Q318" s="153">
        <v>3.0000000000000001E-5</v>
      </c>
      <c r="R318" s="153">
        <f>Q318*H318</f>
        <v>4.1799390000000006E-2</v>
      </c>
      <c r="S318" s="153">
        <v>0</v>
      </c>
      <c r="T318" s="154">
        <f>S318*H318</f>
        <v>0</v>
      </c>
      <c r="AR318" s="18" t="s">
        <v>170</v>
      </c>
      <c r="AT318" s="18" t="s">
        <v>184</v>
      </c>
      <c r="AU318" s="18" t="s">
        <v>133</v>
      </c>
      <c r="AY318" s="18" t="s">
        <v>124</v>
      </c>
      <c r="BE318" s="155">
        <f>IF(N318="základní",J318,0)</f>
        <v>0</v>
      </c>
      <c r="BF318" s="155">
        <f>IF(N318="snížená",J318,0)</f>
        <v>0</v>
      </c>
      <c r="BG318" s="155">
        <f>IF(N318="zákl. přenesená",J318,0)</f>
        <v>0</v>
      </c>
      <c r="BH318" s="155">
        <f>IF(N318="sníž. přenesená",J318,0)</f>
        <v>0</v>
      </c>
      <c r="BI318" s="155">
        <f>IF(N318="nulová",J318,0)</f>
        <v>0</v>
      </c>
      <c r="BJ318" s="18" t="s">
        <v>133</v>
      </c>
      <c r="BK318" s="155">
        <f>ROUND(I318*H318,2)</f>
        <v>0</v>
      </c>
      <c r="BL318" s="18" t="s">
        <v>132</v>
      </c>
      <c r="BM318" s="18" t="s">
        <v>373</v>
      </c>
    </row>
    <row r="319" spans="2:65" s="11" customFormat="1" x14ac:dyDescent="0.3">
      <c r="B319" s="156"/>
      <c r="D319" s="166" t="s">
        <v>135</v>
      </c>
      <c r="E319" s="164" t="s">
        <v>3</v>
      </c>
      <c r="F319" s="173" t="s">
        <v>374</v>
      </c>
      <c r="H319" s="174">
        <v>619.66899999999998</v>
      </c>
      <c r="L319" s="156"/>
      <c r="M319" s="161"/>
      <c r="N319" s="162"/>
      <c r="O319" s="162"/>
      <c r="P319" s="162"/>
      <c r="Q319" s="162"/>
      <c r="R319" s="162"/>
      <c r="S319" s="162"/>
      <c r="T319" s="163"/>
      <c r="AT319" s="164" t="s">
        <v>135</v>
      </c>
      <c r="AU319" s="164" t="s">
        <v>133</v>
      </c>
      <c r="AV319" s="11" t="s">
        <v>133</v>
      </c>
      <c r="AW319" s="11" t="s">
        <v>35</v>
      </c>
      <c r="AX319" s="11" t="s">
        <v>72</v>
      </c>
      <c r="AY319" s="164" t="s">
        <v>124</v>
      </c>
    </row>
    <row r="320" spans="2:65" s="12" customFormat="1" x14ac:dyDescent="0.3">
      <c r="B320" s="165"/>
      <c r="D320" s="166" t="s">
        <v>135</v>
      </c>
      <c r="E320" s="167" t="s">
        <v>3</v>
      </c>
      <c r="F320" s="168" t="s">
        <v>375</v>
      </c>
      <c r="H320" s="169" t="s">
        <v>3</v>
      </c>
      <c r="L320" s="165"/>
      <c r="M320" s="170"/>
      <c r="N320" s="171"/>
      <c r="O320" s="171"/>
      <c r="P320" s="171"/>
      <c r="Q320" s="171"/>
      <c r="R320" s="171"/>
      <c r="S320" s="171"/>
      <c r="T320" s="172"/>
      <c r="AT320" s="169" t="s">
        <v>135</v>
      </c>
      <c r="AU320" s="169" t="s">
        <v>133</v>
      </c>
      <c r="AV320" s="12" t="s">
        <v>20</v>
      </c>
      <c r="AW320" s="12" t="s">
        <v>35</v>
      </c>
      <c r="AX320" s="12" t="s">
        <v>72</v>
      </c>
      <c r="AY320" s="169" t="s">
        <v>124</v>
      </c>
    </row>
    <row r="321" spans="2:65" s="12" customFormat="1" x14ac:dyDescent="0.3">
      <c r="B321" s="165"/>
      <c r="D321" s="166" t="s">
        <v>135</v>
      </c>
      <c r="E321" s="167" t="s">
        <v>3</v>
      </c>
      <c r="F321" s="168" t="s">
        <v>376</v>
      </c>
      <c r="H321" s="169" t="s">
        <v>3</v>
      </c>
      <c r="L321" s="165"/>
      <c r="M321" s="170"/>
      <c r="N321" s="171"/>
      <c r="O321" s="171"/>
      <c r="P321" s="171"/>
      <c r="Q321" s="171"/>
      <c r="R321" s="171"/>
      <c r="S321" s="171"/>
      <c r="T321" s="172"/>
      <c r="AT321" s="169" t="s">
        <v>135</v>
      </c>
      <c r="AU321" s="169" t="s">
        <v>133</v>
      </c>
      <c r="AV321" s="12" t="s">
        <v>20</v>
      </c>
      <c r="AW321" s="12" t="s">
        <v>35</v>
      </c>
      <c r="AX321" s="12" t="s">
        <v>72</v>
      </c>
      <c r="AY321" s="169" t="s">
        <v>124</v>
      </c>
    </row>
    <row r="322" spans="2:65" s="11" customFormat="1" x14ac:dyDescent="0.3">
      <c r="B322" s="156"/>
      <c r="D322" s="166" t="s">
        <v>135</v>
      </c>
      <c r="E322" s="164" t="s">
        <v>3</v>
      </c>
      <c r="F322" s="173" t="s">
        <v>377</v>
      </c>
      <c r="H322" s="174">
        <v>109.28400000000001</v>
      </c>
      <c r="L322" s="156"/>
      <c r="M322" s="161"/>
      <c r="N322" s="162"/>
      <c r="O322" s="162"/>
      <c r="P322" s="162"/>
      <c r="Q322" s="162"/>
      <c r="R322" s="162"/>
      <c r="S322" s="162"/>
      <c r="T322" s="163"/>
      <c r="AT322" s="164" t="s">
        <v>135</v>
      </c>
      <c r="AU322" s="164" t="s">
        <v>133</v>
      </c>
      <c r="AV322" s="11" t="s">
        <v>133</v>
      </c>
      <c r="AW322" s="11" t="s">
        <v>35</v>
      </c>
      <c r="AX322" s="11" t="s">
        <v>72</v>
      </c>
      <c r="AY322" s="164" t="s">
        <v>124</v>
      </c>
    </row>
    <row r="323" spans="2:65" s="11" customFormat="1" x14ac:dyDescent="0.3">
      <c r="B323" s="156"/>
      <c r="D323" s="166" t="s">
        <v>135</v>
      </c>
      <c r="E323" s="164" t="s">
        <v>3</v>
      </c>
      <c r="F323" s="173" t="s">
        <v>378</v>
      </c>
      <c r="H323" s="174">
        <v>90.72</v>
      </c>
      <c r="L323" s="156"/>
      <c r="M323" s="161"/>
      <c r="N323" s="162"/>
      <c r="O323" s="162"/>
      <c r="P323" s="162"/>
      <c r="Q323" s="162"/>
      <c r="R323" s="162"/>
      <c r="S323" s="162"/>
      <c r="T323" s="163"/>
      <c r="AT323" s="164" t="s">
        <v>135</v>
      </c>
      <c r="AU323" s="164" t="s">
        <v>133</v>
      </c>
      <c r="AV323" s="11" t="s">
        <v>133</v>
      </c>
      <c r="AW323" s="11" t="s">
        <v>35</v>
      </c>
      <c r="AX323" s="11" t="s">
        <v>72</v>
      </c>
      <c r="AY323" s="164" t="s">
        <v>124</v>
      </c>
    </row>
    <row r="324" spans="2:65" s="13" customFormat="1" x14ac:dyDescent="0.3">
      <c r="B324" s="175"/>
      <c r="D324" s="166" t="s">
        <v>135</v>
      </c>
      <c r="E324" s="182" t="s">
        <v>3</v>
      </c>
      <c r="F324" s="183" t="s">
        <v>160</v>
      </c>
      <c r="H324" s="184">
        <v>819.673</v>
      </c>
      <c r="L324" s="175"/>
      <c r="M324" s="179"/>
      <c r="N324" s="180"/>
      <c r="O324" s="180"/>
      <c r="P324" s="180"/>
      <c r="Q324" s="180"/>
      <c r="R324" s="180"/>
      <c r="S324" s="180"/>
      <c r="T324" s="181"/>
      <c r="AT324" s="182" t="s">
        <v>135</v>
      </c>
      <c r="AU324" s="182" t="s">
        <v>133</v>
      </c>
      <c r="AV324" s="13" t="s">
        <v>125</v>
      </c>
      <c r="AW324" s="13" t="s">
        <v>35</v>
      </c>
      <c r="AX324" s="13" t="s">
        <v>72</v>
      </c>
      <c r="AY324" s="182" t="s">
        <v>124</v>
      </c>
    </row>
    <row r="325" spans="2:65" s="11" customFormat="1" x14ac:dyDescent="0.3">
      <c r="B325" s="156"/>
      <c r="D325" s="166" t="s">
        <v>135</v>
      </c>
      <c r="E325" s="164" t="s">
        <v>3</v>
      </c>
      <c r="F325" s="173" t="s">
        <v>379</v>
      </c>
      <c r="H325" s="174">
        <v>487.62</v>
      </c>
      <c r="L325" s="156"/>
      <c r="M325" s="161"/>
      <c r="N325" s="162"/>
      <c r="O325" s="162"/>
      <c r="P325" s="162"/>
      <c r="Q325" s="162"/>
      <c r="R325" s="162"/>
      <c r="S325" s="162"/>
      <c r="T325" s="163"/>
      <c r="AT325" s="164" t="s">
        <v>135</v>
      </c>
      <c r="AU325" s="164" t="s">
        <v>133</v>
      </c>
      <c r="AV325" s="11" t="s">
        <v>133</v>
      </c>
      <c r="AW325" s="11" t="s">
        <v>35</v>
      </c>
      <c r="AX325" s="11" t="s">
        <v>72</v>
      </c>
      <c r="AY325" s="164" t="s">
        <v>124</v>
      </c>
    </row>
    <row r="326" spans="2:65" s="11" customFormat="1" x14ac:dyDescent="0.3">
      <c r="B326" s="156"/>
      <c r="D326" s="166" t="s">
        <v>135</v>
      </c>
      <c r="E326" s="164" t="s">
        <v>3</v>
      </c>
      <c r="F326" s="173" t="s">
        <v>380</v>
      </c>
      <c r="H326" s="174">
        <v>76.02</v>
      </c>
      <c r="L326" s="156"/>
      <c r="M326" s="161"/>
      <c r="N326" s="162"/>
      <c r="O326" s="162"/>
      <c r="P326" s="162"/>
      <c r="Q326" s="162"/>
      <c r="R326" s="162"/>
      <c r="S326" s="162"/>
      <c r="T326" s="163"/>
      <c r="AT326" s="164" t="s">
        <v>135</v>
      </c>
      <c r="AU326" s="164" t="s">
        <v>133</v>
      </c>
      <c r="AV326" s="11" t="s">
        <v>133</v>
      </c>
      <c r="AW326" s="11" t="s">
        <v>35</v>
      </c>
      <c r="AX326" s="11" t="s">
        <v>72</v>
      </c>
      <c r="AY326" s="164" t="s">
        <v>124</v>
      </c>
    </row>
    <row r="327" spans="2:65" s="11" customFormat="1" x14ac:dyDescent="0.3">
      <c r="B327" s="156"/>
      <c r="D327" s="166" t="s">
        <v>135</v>
      </c>
      <c r="E327" s="164" t="s">
        <v>3</v>
      </c>
      <c r="F327" s="173" t="s">
        <v>25</v>
      </c>
      <c r="H327" s="174">
        <v>10</v>
      </c>
      <c r="L327" s="156"/>
      <c r="M327" s="161"/>
      <c r="N327" s="162"/>
      <c r="O327" s="162"/>
      <c r="P327" s="162"/>
      <c r="Q327" s="162"/>
      <c r="R327" s="162"/>
      <c r="S327" s="162"/>
      <c r="T327" s="163"/>
      <c r="AT327" s="164" t="s">
        <v>135</v>
      </c>
      <c r="AU327" s="164" t="s">
        <v>133</v>
      </c>
      <c r="AV327" s="11" t="s">
        <v>133</v>
      </c>
      <c r="AW327" s="11" t="s">
        <v>35</v>
      </c>
      <c r="AX327" s="11" t="s">
        <v>72</v>
      </c>
      <c r="AY327" s="164" t="s">
        <v>124</v>
      </c>
    </row>
    <row r="328" spans="2:65" s="13" customFormat="1" x14ac:dyDescent="0.3">
      <c r="B328" s="175"/>
      <c r="D328" s="166" t="s">
        <v>135</v>
      </c>
      <c r="E328" s="182" t="s">
        <v>3</v>
      </c>
      <c r="F328" s="183" t="s">
        <v>160</v>
      </c>
      <c r="H328" s="184">
        <v>573.64</v>
      </c>
      <c r="L328" s="175"/>
      <c r="M328" s="179"/>
      <c r="N328" s="180"/>
      <c r="O328" s="180"/>
      <c r="P328" s="180"/>
      <c r="Q328" s="180"/>
      <c r="R328" s="180"/>
      <c r="S328" s="180"/>
      <c r="T328" s="181"/>
      <c r="AT328" s="182" t="s">
        <v>135</v>
      </c>
      <c r="AU328" s="182" t="s">
        <v>133</v>
      </c>
      <c r="AV328" s="13" t="s">
        <v>125</v>
      </c>
      <c r="AW328" s="13" t="s">
        <v>35</v>
      </c>
      <c r="AX328" s="13" t="s">
        <v>72</v>
      </c>
      <c r="AY328" s="182" t="s">
        <v>124</v>
      </c>
    </row>
    <row r="329" spans="2:65" s="14" customFormat="1" x14ac:dyDescent="0.3">
      <c r="B329" s="185"/>
      <c r="D329" s="157" t="s">
        <v>135</v>
      </c>
      <c r="E329" s="186" t="s">
        <v>3</v>
      </c>
      <c r="F329" s="187" t="s">
        <v>183</v>
      </c>
      <c r="H329" s="188">
        <v>1393.3130000000001</v>
      </c>
      <c r="L329" s="185"/>
      <c r="M329" s="189"/>
      <c r="N329" s="190"/>
      <c r="O329" s="190"/>
      <c r="P329" s="190"/>
      <c r="Q329" s="190"/>
      <c r="R329" s="190"/>
      <c r="S329" s="190"/>
      <c r="T329" s="191"/>
      <c r="AT329" s="192" t="s">
        <v>135</v>
      </c>
      <c r="AU329" s="192" t="s">
        <v>133</v>
      </c>
      <c r="AV329" s="14" t="s">
        <v>132</v>
      </c>
      <c r="AW329" s="14" t="s">
        <v>35</v>
      </c>
      <c r="AX329" s="14" t="s">
        <v>20</v>
      </c>
      <c r="AY329" s="192" t="s">
        <v>124</v>
      </c>
    </row>
    <row r="330" spans="2:65" s="1" customFormat="1" ht="31.5" customHeight="1" x14ac:dyDescent="0.3">
      <c r="B330" s="144"/>
      <c r="C330" s="193" t="s">
        <v>381</v>
      </c>
      <c r="D330" s="193" t="s">
        <v>184</v>
      </c>
      <c r="E330" s="194" t="s">
        <v>382</v>
      </c>
      <c r="F330" s="195" t="s">
        <v>383</v>
      </c>
      <c r="G330" s="196" t="s">
        <v>148</v>
      </c>
      <c r="H330" s="197">
        <v>145.79300000000001</v>
      </c>
      <c r="I330" s="198"/>
      <c r="J330" s="198">
        <f>ROUND(I330*H330,2)</f>
        <v>0</v>
      </c>
      <c r="K330" s="147" t="s">
        <v>1032</v>
      </c>
      <c r="L330" s="199"/>
      <c r="M330" s="200" t="s">
        <v>3</v>
      </c>
      <c r="N330" s="201" t="s">
        <v>44</v>
      </c>
      <c r="O330" s="153">
        <v>0</v>
      </c>
      <c r="P330" s="153">
        <f>O330*H330</f>
        <v>0</v>
      </c>
      <c r="Q330" s="153">
        <v>4.0000000000000002E-4</v>
      </c>
      <c r="R330" s="153">
        <f>Q330*H330</f>
        <v>5.8317200000000007E-2</v>
      </c>
      <c r="S330" s="153">
        <v>0</v>
      </c>
      <c r="T330" s="154">
        <f>S330*H330</f>
        <v>0</v>
      </c>
      <c r="AR330" s="18" t="s">
        <v>170</v>
      </c>
      <c r="AT330" s="18" t="s">
        <v>184</v>
      </c>
      <c r="AU330" s="18" t="s">
        <v>133</v>
      </c>
      <c r="AY330" s="18" t="s">
        <v>124</v>
      </c>
      <c r="BE330" s="155">
        <f>IF(N330="základní",J330,0)</f>
        <v>0</v>
      </c>
      <c r="BF330" s="155">
        <f>IF(N330="snížená",J330,0)</f>
        <v>0</v>
      </c>
      <c r="BG330" s="155">
        <f>IF(N330="zákl. přenesená",J330,0)</f>
        <v>0</v>
      </c>
      <c r="BH330" s="155">
        <f>IF(N330="sníž. přenesená",J330,0)</f>
        <v>0</v>
      </c>
      <c r="BI330" s="155">
        <f>IF(N330="nulová",J330,0)</f>
        <v>0</v>
      </c>
      <c r="BJ330" s="18" t="s">
        <v>133</v>
      </c>
      <c r="BK330" s="155">
        <f>ROUND(I330*H330,2)</f>
        <v>0</v>
      </c>
      <c r="BL330" s="18" t="s">
        <v>132</v>
      </c>
      <c r="BM330" s="18" t="s">
        <v>384</v>
      </c>
    </row>
    <row r="331" spans="2:65" s="12" customFormat="1" x14ac:dyDescent="0.3">
      <c r="B331" s="165"/>
      <c r="D331" s="166" t="s">
        <v>135</v>
      </c>
      <c r="E331" s="167" t="s">
        <v>3</v>
      </c>
      <c r="F331" s="168" t="s">
        <v>274</v>
      </c>
      <c r="H331" s="169" t="s">
        <v>3</v>
      </c>
      <c r="L331" s="165"/>
      <c r="M331" s="170"/>
      <c r="N331" s="171"/>
      <c r="O331" s="171"/>
      <c r="P331" s="171"/>
      <c r="Q331" s="171"/>
      <c r="R331" s="171"/>
      <c r="S331" s="171"/>
      <c r="T331" s="172"/>
      <c r="AT331" s="169" t="s">
        <v>135</v>
      </c>
      <c r="AU331" s="169" t="s">
        <v>133</v>
      </c>
      <c r="AV331" s="12" t="s">
        <v>20</v>
      </c>
      <c r="AW331" s="12" t="s">
        <v>35</v>
      </c>
      <c r="AX331" s="12" t="s">
        <v>72</v>
      </c>
      <c r="AY331" s="169" t="s">
        <v>124</v>
      </c>
    </row>
    <row r="332" spans="2:65" s="12" customFormat="1" x14ac:dyDescent="0.3">
      <c r="B332" s="165"/>
      <c r="D332" s="166" t="s">
        <v>135</v>
      </c>
      <c r="E332" s="167" t="s">
        <v>3</v>
      </c>
      <c r="F332" s="168" t="s">
        <v>278</v>
      </c>
      <c r="H332" s="169" t="s">
        <v>3</v>
      </c>
      <c r="L332" s="165"/>
      <c r="M332" s="170"/>
      <c r="N332" s="171"/>
      <c r="O332" s="171"/>
      <c r="P332" s="171"/>
      <c r="Q332" s="171"/>
      <c r="R332" s="171"/>
      <c r="S332" s="171"/>
      <c r="T332" s="172"/>
      <c r="AT332" s="169" t="s">
        <v>135</v>
      </c>
      <c r="AU332" s="169" t="s">
        <v>133</v>
      </c>
      <c r="AV332" s="12" t="s">
        <v>20</v>
      </c>
      <c r="AW332" s="12" t="s">
        <v>35</v>
      </c>
      <c r="AX332" s="12" t="s">
        <v>72</v>
      </c>
      <c r="AY332" s="169" t="s">
        <v>124</v>
      </c>
    </row>
    <row r="333" spans="2:65" s="11" customFormat="1" x14ac:dyDescent="0.3">
      <c r="B333" s="156"/>
      <c r="D333" s="166" t="s">
        <v>135</v>
      </c>
      <c r="E333" s="164" t="s">
        <v>3</v>
      </c>
      <c r="F333" s="173" t="s">
        <v>385</v>
      </c>
      <c r="H333" s="174">
        <v>74.885999999999996</v>
      </c>
      <c r="L333" s="156"/>
      <c r="M333" s="161"/>
      <c r="N333" s="162"/>
      <c r="O333" s="162"/>
      <c r="P333" s="162"/>
      <c r="Q333" s="162"/>
      <c r="R333" s="162"/>
      <c r="S333" s="162"/>
      <c r="T333" s="163"/>
      <c r="AT333" s="164" t="s">
        <v>135</v>
      </c>
      <c r="AU333" s="164" t="s">
        <v>133</v>
      </c>
      <c r="AV333" s="11" t="s">
        <v>133</v>
      </c>
      <c r="AW333" s="11" t="s">
        <v>35</v>
      </c>
      <c r="AX333" s="11" t="s">
        <v>72</v>
      </c>
      <c r="AY333" s="164" t="s">
        <v>124</v>
      </c>
    </row>
    <row r="334" spans="2:65" s="11" customFormat="1" x14ac:dyDescent="0.3">
      <c r="B334" s="156"/>
      <c r="D334" s="166" t="s">
        <v>135</v>
      </c>
      <c r="E334" s="164" t="s">
        <v>3</v>
      </c>
      <c r="F334" s="173" t="s">
        <v>386</v>
      </c>
      <c r="H334" s="174">
        <v>70.906999999999996</v>
      </c>
      <c r="L334" s="156"/>
      <c r="M334" s="161"/>
      <c r="N334" s="162"/>
      <c r="O334" s="162"/>
      <c r="P334" s="162"/>
      <c r="Q334" s="162"/>
      <c r="R334" s="162"/>
      <c r="S334" s="162"/>
      <c r="T334" s="163"/>
      <c r="AT334" s="164" t="s">
        <v>135</v>
      </c>
      <c r="AU334" s="164" t="s">
        <v>133</v>
      </c>
      <c r="AV334" s="11" t="s">
        <v>133</v>
      </c>
      <c r="AW334" s="11" t="s">
        <v>35</v>
      </c>
      <c r="AX334" s="11" t="s">
        <v>72</v>
      </c>
      <c r="AY334" s="164" t="s">
        <v>124</v>
      </c>
    </row>
    <row r="335" spans="2:65" s="13" customFormat="1" x14ac:dyDescent="0.3">
      <c r="B335" s="175"/>
      <c r="D335" s="157" t="s">
        <v>135</v>
      </c>
      <c r="E335" s="176" t="s">
        <v>3</v>
      </c>
      <c r="F335" s="177" t="s">
        <v>160</v>
      </c>
      <c r="H335" s="178">
        <v>145.79300000000001</v>
      </c>
      <c r="L335" s="175"/>
      <c r="M335" s="179"/>
      <c r="N335" s="180"/>
      <c r="O335" s="180"/>
      <c r="P335" s="180"/>
      <c r="Q335" s="180"/>
      <c r="R335" s="180"/>
      <c r="S335" s="180"/>
      <c r="T335" s="181"/>
      <c r="AT335" s="182" t="s">
        <v>135</v>
      </c>
      <c r="AU335" s="182" t="s">
        <v>133</v>
      </c>
      <c r="AV335" s="13" t="s">
        <v>125</v>
      </c>
      <c r="AW335" s="13" t="s">
        <v>35</v>
      </c>
      <c r="AX335" s="13" t="s">
        <v>20</v>
      </c>
      <c r="AY335" s="182" t="s">
        <v>124</v>
      </c>
    </row>
    <row r="336" spans="2:65" s="1" customFormat="1" ht="31.5" customHeight="1" x14ac:dyDescent="0.3">
      <c r="B336" s="144"/>
      <c r="C336" s="193" t="s">
        <v>387</v>
      </c>
      <c r="D336" s="193" t="s">
        <v>184</v>
      </c>
      <c r="E336" s="194" t="s">
        <v>388</v>
      </c>
      <c r="F336" s="195" t="s">
        <v>389</v>
      </c>
      <c r="G336" s="196" t="s">
        <v>148</v>
      </c>
      <c r="H336" s="197">
        <v>200.00399999999999</v>
      </c>
      <c r="I336" s="198"/>
      <c r="J336" s="198">
        <f>ROUND(I336*H336,2)</f>
        <v>0</v>
      </c>
      <c r="K336" s="195" t="s">
        <v>131</v>
      </c>
      <c r="L336" s="199"/>
      <c r="M336" s="200" t="s">
        <v>3</v>
      </c>
      <c r="N336" s="201" t="s">
        <v>44</v>
      </c>
      <c r="O336" s="153">
        <v>0</v>
      </c>
      <c r="P336" s="153">
        <f>O336*H336</f>
        <v>0</v>
      </c>
      <c r="Q336" s="153">
        <v>2.9999999999999997E-4</v>
      </c>
      <c r="R336" s="153">
        <f>Q336*H336</f>
        <v>6.0001199999999991E-2</v>
      </c>
      <c r="S336" s="153">
        <v>0</v>
      </c>
      <c r="T336" s="154">
        <f>S336*H336</f>
        <v>0</v>
      </c>
      <c r="AR336" s="18" t="s">
        <v>170</v>
      </c>
      <c r="AT336" s="18" t="s">
        <v>184</v>
      </c>
      <c r="AU336" s="18" t="s">
        <v>133</v>
      </c>
      <c r="AY336" s="18" t="s">
        <v>124</v>
      </c>
      <c r="BE336" s="155">
        <f>IF(N336="základní",J336,0)</f>
        <v>0</v>
      </c>
      <c r="BF336" s="155">
        <f>IF(N336="snížená",J336,0)</f>
        <v>0</v>
      </c>
      <c r="BG336" s="155">
        <f>IF(N336="zákl. přenesená",J336,0)</f>
        <v>0</v>
      </c>
      <c r="BH336" s="155">
        <f>IF(N336="sníž. přenesená",J336,0)</f>
        <v>0</v>
      </c>
      <c r="BI336" s="155">
        <f>IF(N336="nulová",J336,0)</f>
        <v>0</v>
      </c>
      <c r="BJ336" s="18" t="s">
        <v>133</v>
      </c>
      <c r="BK336" s="155">
        <f>ROUND(I336*H336,2)</f>
        <v>0</v>
      </c>
      <c r="BL336" s="18" t="s">
        <v>132</v>
      </c>
      <c r="BM336" s="18" t="s">
        <v>390</v>
      </c>
    </row>
    <row r="337" spans="2:65" s="12" customFormat="1" x14ac:dyDescent="0.3">
      <c r="B337" s="165"/>
      <c r="D337" s="166" t="s">
        <v>135</v>
      </c>
      <c r="E337" s="167" t="s">
        <v>3</v>
      </c>
      <c r="F337" s="168" t="s">
        <v>376</v>
      </c>
      <c r="H337" s="169" t="s">
        <v>3</v>
      </c>
      <c r="L337" s="165"/>
      <c r="M337" s="170"/>
      <c r="N337" s="171"/>
      <c r="O337" s="171"/>
      <c r="P337" s="171"/>
      <c r="Q337" s="171"/>
      <c r="R337" s="171"/>
      <c r="S337" s="171"/>
      <c r="T337" s="172"/>
      <c r="AT337" s="169" t="s">
        <v>135</v>
      </c>
      <c r="AU337" s="169" t="s">
        <v>133</v>
      </c>
      <c r="AV337" s="12" t="s">
        <v>20</v>
      </c>
      <c r="AW337" s="12" t="s">
        <v>35</v>
      </c>
      <c r="AX337" s="12" t="s">
        <v>72</v>
      </c>
      <c r="AY337" s="169" t="s">
        <v>124</v>
      </c>
    </row>
    <row r="338" spans="2:65" s="11" customFormat="1" x14ac:dyDescent="0.3">
      <c r="B338" s="156"/>
      <c r="D338" s="166" t="s">
        <v>135</v>
      </c>
      <c r="E338" s="164" t="s">
        <v>3</v>
      </c>
      <c r="F338" s="173" t="s">
        <v>377</v>
      </c>
      <c r="H338" s="174">
        <v>109.28400000000001</v>
      </c>
      <c r="L338" s="156"/>
      <c r="M338" s="161"/>
      <c r="N338" s="162"/>
      <c r="O338" s="162"/>
      <c r="P338" s="162"/>
      <c r="Q338" s="162"/>
      <c r="R338" s="162"/>
      <c r="S338" s="162"/>
      <c r="T338" s="163"/>
      <c r="AT338" s="164" t="s">
        <v>135</v>
      </c>
      <c r="AU338" s="164" t="s">
        <v>133</v>
      </c>
      <c r="AV338" s="11" t="s">
        <v>133</v>
      </c>
      <c r="AW338" s="11" t="s">
        <v>35</v>
      </c>
      <c r="AX338" s="11" t="s">
        <v>72</v>
      </c>
      <c r="AY338" s="164" t="s">
        <v>124</v>
      </c>
    </row>
    <row r="339" spans="2:65" s="11" customFormat="1" x14ac:dyDescent="0.3">
      <c r="B339" s="156"/>
      <c r="D339" s="166" t="s">
        <v>135</v>
      </c>
      <c r="E339" s="164" t="s">
        <v>3</v>
      </c>
      <c r="F339" s="173" t="s">
        <v>378</v>
      </c>
      <c r="H339" s="174">
        <v>90.72</v>
      </c>
      <c r="L339" s="156"/>
      <c r="M339" s="161"/>
      <c r="N339" s="162"/>
      <c r="O339" s="162"/>
      <c r="P339" s="162"/>
      <c r="Q339" s="162"/>
      <c r="R339" s="162"/>
      <c r="S339" s="162"/>
      <c r="T339" s="163"/>
      <c r="AT339" s="164" t="s">
        <v>135</v>
      </c>
      <c r="AU339" s="164" t="s">
        <v>133</v>
      </c>
      <c r="AV339" s="11" t="s">
        <v>133</v>
      </c>
      <c r="AW339" s="11" t="s">
        <v>35</v>
      </c>
      <c r="AX339" s="11" t="s">
        <v>72</v>
      </c>
      <c r="AY339" s="164" t="s">
        <v>124</v>
      </c>
    </row>
    <row r="340" spans="2:65" s="13" customFormat="1" x14ac:dyDescent="0.3">
      <c r="B340" s="175"/>
      <c r="D340" s="157" t="s">
        <v>135</v>
      </c>
      <c r="E340" s="176" t="s">
        <v>3</v>
      </c>
      <c r="F340" s="177" t="s">
        <v>160</v>
      </c>
      <c r="H340" s="178">
        <v>200.00399999999999</v>
      </c>
      <c r="L340" s="175"/>
      <c r="M340" s="179"/>
      <c r="N340" s="180"/>
      <c r="O340" s="180"/>
      <c r="P340" s="180"/>
      <c r="Q340" s="180"/>
      <c r="R340" s="180"/>
      <c r="S340" s="180"/>
      <c r="T340" s="181"/>
      <c r="AT340" s="182" t="s">
        <v>135</v>
      </c>
      <c r="AU340" s="182" t="s">
        <v>133</v>
      </c>
      <c r="AV340" s="13" t="s">
        <v>125</v>
      </c>
      <c r="AW340" s="13" t="s">
        <v>35</v>
      </c>
      <c r="AX340" s="13" t="s">
        <v>20</v>
      </c>
      <c r="AY340" s="182" t="s">
        <v>124</v>
      </c>
    </row>
    <row r="341" spans="2:65" s="1" customFormat="1" ht="22.5" customHeight="1" x14ac:dyDescent="0.3">
      <c r="B341" s="144"/>
      <c r="C341" s="193" t="s">
        <v>391</v>
      </c>
      <c r="D341" s="193" t="s">
        <v>184</v>
      </c>
      <c r="E341" s="194" t="s">
        <v>392</v>
      </c>
      <c r="F341" s="195" t="s">
        <v>393</v>
      </c>
      <c r="G341" s="196" t="s">
        <v>394</v>
      </c>
      <c r="H341" s="197">
        <v>215.922</v>
      </c>
      <c r="I341" s="198"/>
      <c r="J341" s="198">
        <f>ROUND(I341*H341,2)</f>
        <v>0</v>
      </c>
      <c r="K341" s="147" t="s">
        <v>1032</v>
      </c>
      <c r="L341" s="199"/>
      <c r="M341" s="200" t="s">
        <v>3</v>
      </c>
      <c r="N341" s="201" t="s">
        <v>44</v>
      </c>
      <c r="O341" s="153">
        <v>0</v>
      </c>
      <c r="P341" s="153">
        <f>O341*H341</f>
        <v>0</v>
      </c>
      <c r="Q341" s="153">
        <v>0</v>
      </c>
      <c r="R341" s="153">
        <f>Q341*H341</f>
        <v>0</v>
      </c>
      <c r="S341" s="153">
        <v>0</v>
      </c>
      <c r="T341" s="154">
        <f>S341*H341</f>
        <v>0</v>
      </c>
      <c r="AR341" s="18" t="s">
        <v>170</v>
      </c>
      <c r="AT341" s="18" t="s">
        <v>184</v>
      </c>
      <c r="AU341" s="18" t="s">
        <v>133</v>
      </c>
      <c r="AY341" s="18" t="s">
        <v>124</v>
      </c>
      <c r="BE341" s="155">
        <f>IF(N341="základní",J341,0)</f>
        <v>0</v>
      </c>
      <c r="BF341" s="155">
        <f>IF(N341="snížená",J341,0)</f>
        <v>0</v>
      </c>
      <c r="BG341" s="155">
        <f>IF(N341="zákl. přenesená",J341,0)</f>
        <v>0</v>
      </c>
      <c r="BH341" s="155">
        <f>IF(N341="sníž. přenesená",J341,0)</f>
        <v>0</v>
      </c>
      <c r="BI341" s="155">
        <f>IF(N341="nulová",J341,0)</f>
        <v>0</v>
      </c>
      <c r="BJ341" s="18" t="s">
        <v>133</v>
      </c>
      <c r="BK341" s="155">
        <f>ROUND(I341*H341,2)</f>
        <v>0</v>
      </c>
      <c r="BL341" s="18" t="s">
        <v>132</v>
      </c>
      <c r="BM341" s="18" t="s">
        <v>395</v>
      </c>
    </row>
    <row r="342" spans="2:65" s="12" customFormat="1" x14ac:dyDescent="0.3">
      <c r="B342" s="165"/>
      <c r="D342" s="166" t="s">
        <v>135</v>
      </c>
      <c r="E342" s="167" t="s">
        <v>3</v>
      </c>
      <c r="F342" s="168" t="s">
        <v>396</v>
      </c>
      <c r="H342" s="169" t="s">
        <v>3</v>
      </c>
      <c r="L342" s="165"/>
      <c r="M342" s="170"/>
      <c r="N342" s="171"/>
      <c r="O342" s="171"/>
      <c r="P342" s="171"/>
      <c r="Q342" s="171"/>
      <c r="R342" s="171"/>
      <c r="S342" s="171"/>
      <c r="T342" s="172"/>
      <c r="AT342" s="169" t="s">
        <v>135</v>
      </c>
      <c r="AU342" s="169" t="s">
        <v>133</v>
      </c>
      <c r="AV342" s="12" t="s">
        <v>20</v>
      </c>
      <c r="AW342" s="12" t="s">
        <v>35</v>
      </c>
      <c r="AX342" s="12" t="s">
        <v>72</v>
      </c>
      <c r="AY342" s="169" t="s">
        <v>124</v>
      </c>
    </row>
    <row r="343" spans="2:65" s="11" customFormat="1" x14ac:dyDescent="0.3">
      <c r="B343" s="156"/>
      <c r="D343" s="157" t="s">
        <v>135</v>
      </c>
      <c r="E343" s="158" t="s">
        <v>3</v>
      </c>
      <c r="F343" s="159" t="s">
        <v>397</v>
      </c>
      <c r="H343" s="160">
        <v>215.922</v>
      </c>
      <c r="L343" s="156"/>
      <c r="M343" s="161"/>
      <c r="N343" s="162"/>
      <c r="O343" s="162"/>
      <c r="P343" s="162"/>
      <c r="Q343" s="162"/>
      <c r="R343" s="162"/>
      <c r="S343" s="162"/>
      <c r="T343" s="163"/>
      <c r="AT343" s="164" t="s">
        <v>135</v>
      </c>
      <c r="AU343" s="164" t="s">
        <v>133</v>
      </c>
      <c r="AV343" s="11" t="s">
        <v>133</v>
      </c>
      <c r="AW343" s="11" t="s">
        <v>35</v>
      </c>
      <c r="AX343" s="11" t="s">
        <v>20</v>
      </c>
      <c r="AY343" s="164" t="s">
        <v>124</v>
      </c>
    </row>
    <row r="344" spans="2:65" s="1" customFormat="1" ht="22.5" customHeight="1" x14ac:dyDescent="0.3">
      <c r="B344" s="144"/>
      <c r="C344" s="193" t="s">
        <v>398</v>
      </c>
      <c r="D344" s="193" t="s">
        <v>184</v>
      </c>
      <c r="E344" s="194" t="s">
        <v>399</v>
      </c>
      <c r="F344" s="195" t="s">
        <v>400</v>
      </c>
      <c r="G344" s="196" t="s">
        <v>401</v>
      </c>
      <c r="H344" s="197">
        <v>648</v>
      </c>
      <c r="I344" s="198"/>
      <c r="J344" s="198">
        <f>ROUND(I344*H344,2)</f>
        <v>0</v>
      </c>
      <c r="K344" s="147" t="s">
        <v>1032</v>
      </c>
      <c r="L344" s="199"/>
      <c r="M344" s="200" t="s">
        <v>3</v>
      </c>
      <c r="N344" s="201" t="s">
        <v>44</v>
      </c>
      <c r="O344" s="153">
        <v>0</v>
      </c>
      <c r="P344" s="153">
        <f>O344*H344</f>
        <v>0</v>
      </c>
      <c r="Q344" s="153">
        <v>0</v>
      </c>
      <c r="R344" s="153">
        <f>Q344*H344</f>
        <v>0</v>
      </c>
      <c r="S344" s="153">
        <v>0</v>
      </c>
      <c r="T344" s="154">
        <f>S344*H344</f>
        <v>0</v>
      </c>
      <c r="AR344" s="18" t="s">
        <v>170</v>
      </c>
      <c r="AT344" s="18" t="s">
        <v>184</v>
      </c>
      <c r="AU344" s="18" t="s">
        <v>133</v>
      </c>
      <c r="AY344" s="18" t="s">
        <v>124</v>
      </c>
      <c r="BE344" s="155">
        <f>IF(N344="základní",J344,0)</f>
        <v>0</v>
      </c>
      <c r="BF344" s="155">
        <f>IF(N344="snížená",J344,0)</f>
        <v>0</v>
      </c>
      <c r="BG344" s="155">
        <f>IF(N344="zákl. přenesená",J344,0)</f>
        <v>0</v>
      </c>
      <c r="BH344" s="155">
        <f>IF(N344="sníž. přenesená",J344,0)</f>
        <v>0</v>
      </c>
      <c r="BI344" s="155">
        <f>IF(N344="nulová",J344,0)</f>
        <v>0</v>
      </c>
      <c r="BJ344" s="18" t="s">
        <v>133</v>
      </c>
      <c r="BK344" s="155">
        <f>ROUND(I344*H344,2)</f>
        <v>0</v>
      </c>
      <c r="BL344" s="18" t="s">
        <v>132</v>
      </c>
      <c r="BM344" s="18" t="s">
        <v>402</v>
      </c>
    </row>
    <row r="345" spans="2:65" s="12" customFormat="1" x14ac:dyDescent="0.3">
      <c r="B345" s="165"/>
      <c r="D345" s="166" t="s">
        <v>135</v>
      </c>
      <c r="E345" s="167" t="s">
        <v>3</v>
      </c>
      <c r="F345" s="168" t="s">
        <v>396</v>
      </c>
      <c r="H345" s="169" t="s">
        <v>3</v>
      </c>
      <c r="L345" s="165"/>
      <c r="M345" s="170"/>
      <c r="N345" s="171"/>
      <c r="O345" s="171"/>
      <c r="P345" s="171"/>
      <c r="Q345" s="171"/>
      <c r="R345" s="171"/>
      <c r="S345" s="171"/>
      <c r="T345" s="172"/>
      <c r="AT345" s="169" t="s">
        <v>135</v>
      </c>
      <c r="AU345" s="169" t="s">
        <v>133</v>
      </c>
      <c r="AV345" s="12" t="s">
        <v>20</v>
      </c>
      <c r="AW345" s="12" t="s">
        <v>35</v>
      </c>
      <c r="AX345" s="12" t="s">
        <v>72</v>
      </c>
      <c r="AY345" s="169" t="s">
        <v>124</v>
      </c>
    </row>
    <row r="346" spans="2:65" s="11" customFormat="1" x14ac:dyDescent="0.3">
      <c r="B346" s="156"/>
      <c r="D346" s="157" t="s">
        <v>135</v>
      </c>
      <c r="E346" s="158" t="s">
        <v>3</v>
      </c>
      <c r="F346" s="159" t="s">
        <v>403</v>
      </c>
      <c r="H346" s="160">
        <v>648</v>
      </c>
      <c r="L346" s="156"/>
      <c r="M346" s="161"/>
      <c r="N346" s="162"/>
      <c r="O346" s="162"/>
      <c r="P346" s="162"/>
      <c r="Q346" s="162"/>
      <c r="R346" s="162"/>
      <c r="S346" s="162"/>
      <c r="T346" s="163"/>
      <c r="AT346" s="164" t="s">
        <v>135</v>
      </c>
      <c r="AU346" s="164" t="s">
        <v>133</v>
      </c>
      <c r="AV346" s="11" t="s">
        <v>133</v>
      </c>
      <c r="AW346" s="11" t="s">
        <v>35</v>
      </c>
      <c r="AX346" s="11" t="s">
        <v>20</v>
      </c>
      <c r="AY346" s="164" t="s">
        <v>124</v>
      </c>
    </row>
    <row r="347" spans="2:65" s="1" customFormat="1" ht="22.5" customHeight="1" x14ac:dyDescent="0.3">
      <c r="B347" s="144"/>
      <c r="C347" s="193" t="s">
        <v>404</v>
      </c>
      <c r="D347" s="193" t="s">
        <v>184</v>
      </c>
      <c r="E347" s="194" t="s">
        <v>405</v>
      </c>
      <c r="F347" s="195" t="s">
        <v>406</v>
      </c>
      <c r="G347" s="196" t="s">
        <v>401</v>
      </c>
      <c r="H347" s="197">
        <v>130</v>
      </c>
      <c r="I347" s="198"/>
      <c r="J347" s="198">
        <f>ROUND(I347*H347,2)</f>
        <v>0</v>
      </c>
      <c r="K347" s="147" t="s">
        <v>1032</v>
      </c>
      <c r="L347" s="199"/>
      <c r="M347" s="200" t="s">
        <v>3</v>
      </c>
      <c r="N347" s="201" t="s">
        <v>44</v>
      </c>
      <c r="O347" s="153">
        <v>0</v>
      </c>
      <c r="P347" s="153">
        <f>O347*H347</f>
        <v>0</v>
      </c>
      <c r="Q347" s="153">
        <v>0</v>
      </c>
      <c r="R347" s="153">
        <f>Q347*H347</f>
        <v>0</v>
      </c>
      <c r="S347" s="153">
        <v>0</v>
      </c>
      <c r="T347" s="154">
        <f>S347*H347</f>
        <v>0</v>
      </c>
      <c r="AR347" s="18" t="s">
        <v>170</v>
      </c>
      <c r="AT347" s="18" t="s">
        <v>184</v>
      </c>
      <c r="AU347" s="18" t="s">
        <v>133</v>
      </c>
      <c r="AY347" s="18" t="s">
        <v>124</v>
      </c>
      <c r="BE347" s="155">
        <f>IF(N347="základní",J347,0)</f>
        <v>0</v>
      </c>
      <c r="BF347" s="155">
        <f>IF(N347="snížená",J347,0)</f>
        <v>0</v>
      </c>
      <c r="BG347" s="155">
        <f>IF(N347="zákl. přenesená",J347,0)</f>
        <v>0</v>
      </c>
      <c r="BH347" s="155">
        <f>IF(N347="sníž. přenesená",J347,0)</f>
        <v>0</v>
      </c>
      <c r="BI347" s="155">
        <f>IF(N347="nulová",J347,0)</f>
        <v>0</v>
      </c>
      <c r="BJ347" s="18" t="s">
        <v>133</v>
      </c>
      <c r="BK347" s="155">
        <f>ROUND(I347*H347,2)</f>
        <v>0</v>
      </c>
      <c r="BL347" s="18" t="s">
        <v>132</v>
      </c>
      <c r="BM347" s="18" t="s">
        <v>407</v>
      </c>
    </row>
    <row r="348" spans="2:65" s="12" customFormat="1" x14ac:dyDescent="0.3">
      <c r="B348" s="165"/>
      <c r="D348" s="166" t="s">
        <v>135</v>
      </c>
      <c r="E348" s="167" t="s">
        <v>3</v>
      </c>
      <c r="F348" s="168" t="s">
        <v>396</v>
      </c>
      <c r="H348" s="169" t="s">
        <v>3</v>
      </c>
      <c r="L348" s="165"/>
      <c r="M348" s="170"/>
      <c r="N348" s="171"/>
      <c r="O348" s="171"/>
      <c r="P348" s="171"/>
      <c r="Q348" s="171"/>
      <c r="R348" s="171"/>
      <c r="S348" s="171"/>
      <c r="T348" s="172"/>
      <c r="AT348" s="169" t="s">
        <v>135</v>
      </c>
      <c r="AU348" s="169" t="s">
        <v>133</v>
      </c>
      <c r="AV348" s="12" t="s">
        <v>20</v>
      </c>
      <c r="AW348" s="12" t="s">
        <v>35</v>
      </c>
      <c r="AX348" s="12" t="s">
        <v>72</v>
      </c>
      <c r="AY348" s="169" t="s">
        <v>124</v>
      </c>
    </row>
    <row r="349" spans="2:65" s="11" customFormat="1" x14ac:dyDescent="0.3">
      <c r="B349" s="156"/>
      <c r="D349" s="157" t="s">
        <v>135</v>
      </c>
      <c r="E349" s="158" t="s">
        <v>3</v>
      </c>
      <c r="F349" s="159" t="s">
        <v>408</v>
      </c>
      <c r="H349" s="160">
        <v>130</v>
      </c>
      <c r="L349" s="156"/>
      <c r="M349" s="161"/>
      <c r="N349" s="162"/>
      <c r="O349" s="162"/>
      <c r="P349" s="162"/>
      <c r="Q349" s="162"/>
      <c r="R349" s="162"/>
      <c r="S349" s="162"/>
      <c r="T349" s="163"/>
      <c r="AT349" s="164" t="s">
        <v>135</v>
      </c>
      <c r="AU349" s="164" t="s">
        <v>133</v>
      </c>
      <c r="AV349" s="11" t="s">
        <v>133</v>
      </c>
      <c r="AW349" s="11" t="s">
        <v>35</v>
      </c>
      <c r="AX349" s="11" t="s">
        <v>20</v>
      </c>
      <c r="AY349" s="164" t="s">
        <v>124</v>
      </c>
    </row>
    <row r="350" spans="2:65" s="1" customFormat="1" ht="31.5" customHeight="1" x14ac:dyDescent="0.3">
      <c r="B350" s="144"/>
      <c r="C350" s="145" t="s">
        <v>409</v>
      </c>
      <c r="D350" s="145" t="s">
        <v>127</v>
      </c>
      <c r="E350" s="146" t="s">
        <v>410</v>
      </c>
      <c r="F350" s="147" t="s">
        <v>411</v>
      </c>
      <c r="G350" s="148" t="s">
        <v>139</v>
      </c>
      <c r="H350" s="149">
        <v>119.101</v>
      </c>
      <c r="I350" s="150"/>
      <c r="J350" s="150">
        <f>ROUND(I350*H350,2)</f>
        <v>0</v>
      </c>
      <c r="K350" s="147" t="s">
        <v>131</v>
      </c>
      <c r="L350" s="32"/>
      <c r="M350" s="151" t="s">
        <v>3</v>
      </c>
      <c r="N350" s="152" t="s">
        <v>44</v>
      </c>
      <c r="O350" s="153">
        <v>0.48</v>
      </c>
      <c r="P350" s="153">
        <f>O350*H350</f>
        <v>57.168479999999995</v>
      </c>
      <c r="Q350" s="153">
        <v>3.15E-2</v>
      </c>
      <c r="R350" s="153">
        <f>Q350*H350</f>
        <v>3.7516815000000001</v>
      </c>
      <c r="S350" s="153">
        <v>0</v>
      </c>
      <c r="T350" s="154">
        <f>S350*H350</f>
        <v>0</v>
      </c>
      <c r="AR350" s="18" t="s">
        <v>132</v>
      </c>
      <c r="AT350" s="18" t="s">
        <v>127</v>
      </c>
      <c r="AU350" s="18" t="s">
        <v>133</v>
      </c>
      <c r="AY350" s="18" t="s">
        <v>124</v>
      </c>
      <c r="BE350" s="155">
        <f>IF(N350="základní",J350,0)</f>
        <v>0</v>
      </c>
      <c r="BF350" s="155">
        <f>IF(N350="snížená",J350,0)</f>
        <v>0</v>
      </c>
      <c r="BG350" s="155">
        <f>IF(N350="zákl. přenesená",J350,0)</f>
        <v>0</v>
      </c>
      <c r="BH350" s="155">
        <f>IF(N350="sníž. přenesená",J350,0)</f>
        <v>0</v>
      </c>
      <c r="BI350" s="155">
        <f>IF(N350="nulová",J350,0)</f>
        <v>0</v>
      </c>
      <c r="BJ350" s="18" t="s">
        <v>133</v>
      </c>
      <c r="BK350" s="155">
        <f>ROUND(I350*H350,2)</f>
        <v>0</v>
      </c>
      <c r="BL350" s="18" t="s">
        <v>132</v>
      </c>
      <c r="BM350" s="18" t="s">
        <v>412</v>
      </c>
    </row>
    <row r="351" spans="2:65" s="12" customFormat="1" x14ac:dyDescent="0.3">
      <c r="B351" s="165"/>
      <c r="D351" s="166" t="s">
        <v>135</v>
      </c>
      <c r="E351" s="167" t="s">
        <v>3</v>
      </c>
      <c r="F351" s="168" t="s">
        <v>212</v>
      </c>
      <c r="H351" s="169" t="s">
        <v>3</v>
      </c>
      <c r="L351" s="165"/>
      <c r="M351" s="170"/>
      <c r="N351" s="171"/>
      <c r="O351" s="171"/>
      <c r="P351" s="171"/>
      <c r="Q351" s="171"/>
      <c r="R351" s="171"/>
      <c r="S351" s="171"/>
      <c r="T351" s="172"/>
      <c r="AT351" s="169" t="s">
        <v>135</v>
      </c>
      <c r="AU351" s="169" t="s">
        <v>133</v>
      </c>
      <c r="AV351" s="12" t="s">
        <v>20</v>
      </c>
      <c r="AW351" s="12" t="s">
        <v>35</v>
      </c>
      <c r="AX351" s="12" t="s">
        <v>72</v>
      </c>
      <c r="AY351" s="169" t="s">
        <v>124</v>
      </c>
    </row>
    <row r="352" spans="2:65" s="12" customFormat="1" x14ac:dyDescent="0.3">
      <c r="B352" s="165"/>
      <c r="D352" s="166" t="s">
        <v>135</v>
      </c>
      <c r="E352" s="167" t="s">
        <v>3</v>
      </c>
      <c r="F352" s="168" t="s">
        <v>413</v>
      </c>
      <c r="H352" s="169" t="s">
        <v>3</v>
      </c>
      <c r="L352" s="165"/>
      <c r="M352" s="170"/>
      <c r="N352" s="171"/>
      <c r="O352" s="171"/>
      <c r="P352" s="171"/>
      <c r="Q352" s="171"/>
      <c r="R352" s="171"/>
      <c r="S352" s="171"/>
      <c r="T352" s="172"/>
      <c r="AT352" s="169" t="s">
        <v>135</v>
      </c>
      <c r="AU352" s="169" t="s">
        <v>133</v>
      </c>
      <c r="AV352" s="12" t="s">
        <v>20</v>
      </c>
      <c r="AW352" s="12" t="s">
        <v>35</v>
      </c>
      <c r="AX352" s="12" t="s">
        <v>72</v>
      </c>
      <c r="AY352" s="169" t="s">
        <v>124</v>
      </c>
    </row>
    <row r="353" spans="2:65" s="12" customFormat="1" x14ac:dyDescent="0.3">
      <c r="B353" s="165"/>
      <c r="D353" s="166" t="s">
        <v>135</v>
      </c>
      <c r="E353" s="167" t="s">
        <v>3</v>
      </c>
      <c r="F353" s="294" t="s">
        <v>1035</v>
      </c>
      <c r="H353" s="169" t="s">
        <v>3</v>
      </c>
      <c r="L353" s="165"/>
      <c r="M353" s="170"/>
      <c r="N353" s="171"/>
      <c r="O353" s="171"/>
      <c r="P353" s="171"/>
      <c r="Q353" s="171"/>
      <c r="R353" s="171"/>
      <c r="S353" s="171"/>
      <c r="T353" s="172"/>
      <c r="AT353" s="169" t="s">
        <v>135</v>
      </c>
      <c r="AU353" s="169" t="s">
        <v>133</v>
      </c>
      <c r="AV353" s="12" t="s">
        <v>20</v>
      </c>
      <c r="AW353" s="12" t="s">
        <v>35</v>
      </c>
      <c r="AX353" s="12" t="s">
        <v>72</v>
      </c>
      <c r="AY353" s="169" t="s">
        <v>124</v>
      </c>
    </row>
    <row r="354" spans="2:65" s="11" customFormat="1" x14ac:dyDescent="0.3">
      <c r="B354" s="156"/>
      <c r="D354" s="166" t="s">
        <v>135</v>
      </c>
      <c r="E354" s="164" t="s">
        <v>3</v>
      </c>
      <c r="F354" s="173" t="s">
        <v>414</v>
      </c>
      <c r="H354" s="174">
        <v>37.04</v>
      </c>
      <c r="L354" s="156"/>
      <c r="M354" s="161"/>
      <c r="N354" s="162"/>
      <c r="O354" s="162"/>
      <c r="P354" s="162"/>
      <c r="Q354" s="162"/>
      <c r="R354" s="162"/>
      <c r="S354" s="162"/>
      <c r="T354" s="163"/>
      <c r="AT354" s="164" t="s">
        <v>135</v>
      </c>
      <c r="AU354" s="164" t="s">
        <v>133</v>
      </c>
      <c r="AV354" s="11" t="s">
        <v>133</v>
      </c>
      <c r="AW354" s="11" t="s">
        <v>35</v>
      </c>
      <c r="AX354" s="11" t="s">
        <v>72</v>
      </c>
      <c r="AY354" s="164" t="s">
        <v>124</v>
      </c>
    </row>
    <row r="355" spans="2:65" s="11" customFormat="1" x14ac:dyDescent="0.3">
      <c r="B355" s="156"/>
      <c r="D355" s="166" t="s">
        <v>135</v>
      </c>
      <c r="E355" s="164" t="s">
        <v>3</v>
      </c>
      <c r="F355" s="173" t="s">
        <v>239</v>
      </c>
      <c r="H355" s="174">
        <v>11.35</v>
      </c>
      <c r="L355" s="156"/>
      <c r="M355" s="161"/>
      <c r="N355" s="162"/>
      <c r="O355" s="162"/>
      <c r="P355" s="162"/>
      <c r="Q355" s="162"/>
      <c r="R355" s="162"/>
      <c r="S355" s="162"/>
      <c r="T355" s="163"/>
      <c r="AT355" s="164" t="s">
        <v>135</v>
      </c>
      <c r="AU355" s="164" t="s">
        <v>133</v>
      </c>
      <c r="AV355" s="11" t="s">
        <v>133</v>
      </c>
      <c r="AW355" s="11" t="s">
        <v>35</v>
      </c>
      <c r="AX355" s="11" t="s">
        <v>72</v>
      </c>
      <c r="AY355" s="164" t="s">
        <v>124</v>
      </c>
    </row>
    <row r="356" spans="2:65" s="11" customFormat="1" x14ac:dyDescent="0.3">
      <c r="B356" s="156"/>
      <c r="D356" s="166" t="s">
        <v>135</v>
      </c>
      <c r="E356" s="164" t="s">
        <v>3</v>
      </c>
      <c r="F356" s="173" t="s">
        <v>240</v>
      </c>
      <c r="H356" s="174">
        <v>9.32</v>
      </c>
      <c r="L356" s="156"/>
      <c r="M356" s="161"/>
      <c r="N356" s="162"/>
      <c r="O356" s="162"/>
      <c r="P356" s="162"/>
      <c r="Q356" s="162"/>
      <c r="R356" s="162"/>
      <c r="S356" s="162"/>
      <c r="T356" s="163"/>
      <c r="AT356" s="164" t="s">
        <v>135</v>
      </c>
      <c r="AU356" s="164" t="s">
        <v>133</v>
      </c>
      <c r="AV356" s="11" t="s">
        <v>133</v>
      </c>
      <c r="AW356" s="11" t="s">
        <v>35</v>
      </c>
      <c r="AX356" s="11" t="s">
        <v>72</v>
      </c>
      <c r="AY356" s="164" t="s">
        <v>124</v>
      </c>
    </row>
    <row r="357" spans="2:65" s="11" customFormat="1" x14ac:dyDescent="0.3">
      <c r="B357" s="156"/>
      <c r="D357" s="166" t="s">
        <v>135</v>
      </c>
      <c r="E357" s="164" t="s">
        <v>3</v>
      </c>
      <c r="F357" s="173" t="s">
        <v>415</v>
      </c>
      <c r="H357" s="174">
        <v>32.97</v>
      </c>
      <c r="L357" s="156"/>
      <c r="M357" s="161"/>
      <c r="N357" s="162"/>
      <c r="O357" s="162"/>
      <c r="P357" s="162"/>
      <c r="Q357" s="162"/>
      <c r="R357" s="162"/>
      <c r="S357" s="162"/>
      <c r="T357" s="163"/>
      <c r="AT357" s="164" t="s">
        <v>135</v>
      </c>
      <c r="AU357" s="164" t="s">
        <v>133</v>
      </c>
      <c r="AV357" s="11" t="s">
        <v>133</v>
      </c>
      <c r="AW357" s="11" t="s">
        <v>35</v>
      </c>
      <c r="AX357" s="11" t="s">
        <v>72</v>
      </c>
      <c r="AY357" s="164" t="s">
        <v>124</v>
      </c>
    </row>
    <row r="358" spans="2:65" s="12" customFormat="1" x14ac:dyDescent="0.3">
      <c r="B358" s="165"/>
      <c r="D358" s="166" t="s">
        <v>135</v>
      </c>
      <c r="E358" s="167" t="s">
        <v>3</v>
      </c>
      <c r="F358" s="168" t="s">
        <v>217</v>
      </c>
      <c r="H358" s="169" t="s">
        <v>3</v>
      </c>
      <c r="L358" s="165"/>
      <c r="M358" s="170"/>
      <c r="N358" s="171"/>
      <c r="O358" s="171"/>
      <c r="P358" s="171"/>
      <c r="Q358" s="171"/>
      <c r="R358" s="171"/>
      <c r="S358" s="171"/>
      <c r="T358" s="172"/>
      <c r="AT358" s="169" t="s">
        <v>135</v>
      </c>
      <c r="AU358" s="169" t="s">
        <v>133</v>
      </c>
      <c r="AV358" s="12" t="s">
        <v>20</v>
      </c>
      <c r="AW358" s="12" t="s">
        <v>35</v>
      </c>
      <c r="AX358" s="12" t="s">
        <v>72</v>
      </c>
      <c r="AY358" s="169" t="s">
        <v>124</v>
      </c>
    </row>
    <row r="359" spans="2:65" s="11" customFormat="1" x14ac:dyDescent="0.3">
      <c r="B359" s="156"/>
      <c r="D359" s="166" t="s">
        <v>135</v>
      </c>
      <c r="E359" s="164" t="s">
        <v>3</v>
      </c>
      <c r="F359" s="173" t="s">
        <v>218</v>
      </c>
      <c r="H359" s="174">
        <v>5.0179999999999998</v>
      </c>
      <c r="L359" s="156"/>
      <c r="M359" s="161"/>
      <c r="N359" s="162"/>
      <c r="O359" s="162"/>
      <c r="P359" s="162"/>
      <c r="Q359" s="162"/>
      <c r="R359" s="162"/>
      <c r="S359" s="162"/>
      <c r="T359" s="163"/>
      <c r="AT359" s="164" t="s">
        <v>135</v>
      </c>
      <c r="AU359" s="164" t="s">
        <v>133</v>
      </c>
      <c r="AV359" s="11" t="s">
        <v>133</v>
      </c>
      <c r="AW359" s="11" t="s">
        <v>35</v>
      </c>
      <c r="AX359" s="11" t="s">
        <v>72</v>
      </c>
      <c r="AY359" s="164" t="s">
        <v>124</v>
      </c>
    </row>
    <row r="360" spans="2:65" s="11" customFormat="1" x14ac:dyDescent="0.3">
      <c r="B360" s="156"/>
      <c r="D360" s="166" t="s">
        <v>135</v>
      </c>
      <c r="E360" s="164" t="s">
        <v>3</v>
      </c>
      <c r="F360" s="173" t="s">
        <v>219</v>
      </c>
      <c r="H360" s="174">
        <v>9.7230000000000008</v>
      </c>
      <c r="L360" s="156"/>
      <c r="M360" s="161"/>
      <c r="N360" s="162"/>
      <c r="O360" s="162"/>
      <c r="P360" s="162"/>
      <c r="Q360" s="162"/>
      <c r="R360" s="162"/>
      <c r="S360" s="162"/>
      <c r="T360" s="163"/>
      <c r="AT360" s="164" t="s">
        <v>135</v>
      </c>
      <c r="AU360" s="164" t="s">
        <v>133</v>
      </c>
      <c r="AV360" s="11" t="s">
        <v>133</v>
      </c>
      <c r="AW360" s="11" t="s">
        <v>35</v>
      </c>
      <c r="AX360" s="11" t="s">
        <v>72</v>
      </c>
      <c r="AY360" s="164" t="s">
        <v>124</v>
      </c>
    </row>
    <row r="361" spans="2:65" s="11" customFormat="1" x14ac:dyDescent="0.3">
      <c r="B361" s="156"/>
      <c r="D361" s="166" t="s">
        <v>135</v>
      </c>
      <c r="E361" s="164" t="s">
        <v>3</v>
      </c>
      <c r="F361" s="173" t="s">
        <v>416</v>
      </c>
      <c r="H361" s="174">
        <v>13.68</v>
      </c>
      <c r="L361" s="156"/>
      <c r="M361" s="161"/>
      <c r="N361" s="162"/>
      <c r="O361" s="162"/>
      <c r="P361" s="162"/>
      <c r="Q361" s="162"/>
      <c r="R361" s="162"/>
      <c r="S361" s="162"/>
      <c r="T361" s="163"/>
      <c r="AT361" s="164" t="s">
        <v>135</v>
      </c>
      <c r="AU361" s="164" t="s">
        <v>133</v>
      </c>
      <c r="AV361" s="11" t="s">
        <v>133</v>
      </c>
      <c r="AW361" s="11" t="s">
        <v>35</v>
      </c>
      <c r="AX361" s="11" t="s">
        <v>72</v>
      </c>
      <c r="AY361" s="164" t="s">
        <v>124</v>
      </c>
    </row>
    <row r="362" spans="2:65" s="13" customFormat="1" x14ac:dyDescent="0.3">
      <c r="B362" s="175"/>
      <c r="D362" s="157" t="s">
        <v>135</v>
      </c>
      <c r="E362" s="176" t="s">
        <v>3</v>
      </c>
      <c r="F362" s="177" t="s">
        <v>160</v>
      </c>
      <c r="H362" s="178">
        <v>119.101</v>
      </c>
      <c r="L362" s="175"/>
      <c r="M362" s="179"/>
      <c r="N362" s="180"/>
      <c r="O362" s="180"/>
      <c r="P362" s="180"/>
      <c r="Q362" s="180"/>
      <c r="R362" s="180"/>
      <c r="S362" s="180"/>
      <c r="T362" s="181"/>
      <c r="AT362" s="182" t="s">
        <v>135</v>
      </c>
      <c r="AU362" s="182" t="s">
        <v>133</v>
      </c>
      <c r="AV362" s="13" t="s">
        <v>125</v>
      </c>
      <c r="AW362" s="13" t="s">
        <v>35</v>
      </c>
      <c r="AX362" s="13" t="s">
        <v>20</v>
      </c>
      <c r="AY362" s="182" t="s">
        <v>124</v>
      </c>
    </row>
    <row r="363" spans="2:65" s="1" customFormat="1" ht="31.5" customHeight="1" x14ac:dyDescent="0.3">
      <c r="B363" s="144"/>
      <c r="C363" s="145" t="s">
        <v>417</v>
      </c>
      <c r="D363" s="145" t="s">
        <v>127</v>
      </c>
      <c r="E363" s="146" t="s">
        <v>418</v>
      </c>
      <c r="F363" s="147" t="s">
        <v>419</v>
      </c>
      <c r="G363" s="148" t="s">
        <v>139</v>
      </c>
      <c r="H363" s="149">
        <v>238.202</v>
      </c>
      <c r="I363" s="150"/>
      <c r="J363" s="150">
        <f>ROUND(I363*H363,2)</f>
        <v>0</v>
      </c>
      <c r="K363" s="147" t="s">
        <v>131</v>
      </c>
      <c r="L363" s="32"/>
      <c r="M363" s="151" t="s">
        <v>3</v>
      </c>
      <c r="N363" s="152" t="s">
        <v>44</v>
      </c>
      <c r="O363" s="153">
        <v>0.11</v>
      </c>
      <c r="P363" s="153">
        <f>O363*H363</f>
        <v>26.202220000000001</v>
      </c>
      <c r="Q363" s="153">
        <v>1.0500000000000001E-2</v>
      </c>
      <c r="R363" s="153">
        <f>Q363*H363</f>
        <v>2.5011209999999999</v>
      </c>
      <c r="S363" s="153">
        <v>0</v>
      </c>
      <c r="T363" s="154">
        <f>S363*H363</f>
        <v>0</v>
      </c>
      <c r="AR363" s="18" t="s">
        <v>132</v>
      </c>
      <c r="AT363" s="18" t="s">
        <v>127</v>
      </c>
      <c r="AU363" s="18" t="s">
        <v>133</v>
      </c>
      <c r="AY363" s="18" t="s">
        <v>124</v>
      </c>
      <c r="BE363" s="155">
        <f>IF(N363="základní",J363,0)</f>
        <v>0</v>
      </c>
      <c r="BF363" s="155">
        <f>IF(N363="snížená",J363,0)</f>
        <v>0</v>
      </c>
      <c r="BG363" s="155">
        <f>IF(N363="zákl. přenesená",J363,0)</f>
        <v>0</v>
      </c>
      <c r="BH363" s="155">
        <f>IF(N363="sníž. přenesená",J363,0)</f>
        <v>0</v>
      </c>
      <c r="BI363" s="155">
        <f>IF(N363="nulová",J363,0)</f>
        <v>0</v>
      </c>
      <c r="BJ363" s="18" t="s">
        <v>133</v>
      </c>
      <c r="BK363" s="155">
        <f>ROUND(I363*H363,2)</f>
        <v>0</v>
      </c>
      <c r="BL363" s="18" t="s">
        <v>132</v>
      </c>
      <c r="BM363" s="18" t="s">
        <v>420</v>
      </c>
    </row>
    <row r="364" spans="2:65" s="11" customFormat="1" x14ac:dyDescent="0.3">
      <c r="B364" s="156"/>
      <c r="D364" s="157" t="s">
        <v>135</v>
      </c>
      <c r="E364" s="158" t="s">
        <v>3</v>
      </c>
      <c r="F364" s="159" t="s">
        <v>421</v>
      </c>
      <c r="H364" s="160">
        <v>238.202</v>
      </c>
      <c r="L364" s="156"/>
      <c r="M364" s="161"/>
      <c r="N364" s="162"/>
      <c r="O364" s="162"/>
      <c r="P364" s="162"/>
      <c r="Q364" s="162"/>
      <c r="R364" s="162"/>
      <c r="S364" s="162"/>
      <c r="T364" s="163"/>
      <c r="AT364" s="164" t="s">
        <v>135</v>
      </c>
      <c r="AU364" s="164" t="s">
        <v>133</v>
      </c>
      <c r="AV364" s="11" t="s">
        <v>133</v>
      </c>
      <c r="AW364" s="11" t="s">
        <v>35</v>
      </c>
      <c r="AX364" s="11" t="s">
        <v>20</v>
      </c>
      <c r="AY364" s="164" t="s">
        <v>124</v>
      </c>
    </row>
    <row r="365" spans="2:65" s="1" customFormat="1" ht="31.5" customHeight="1" x14ac:dyDescent="0.3">
      <c r="B365" s="144"/>
      <c r="C365" s="145" t="s">
        <v>422</v>
      </c>
      <c r="D365" s="145" t="s">
        <v>127</v>
      </c>
      <c r="E365" s="146" t="s">
        <v>423</v>
      </c>
      <c r="F365" s="147" t="s">
        <v>424</v>
      </c>
      <c r="G365" s="148" t="s">
        <v>139</v>
      </c>
      <c r="H365" s="149">
        <v>128.911</v>
      </c>
      <c r="I365" s="150"/>
      <c r="J365" s="150">
        <f>ROUND(I365*H365,2)</f>
        <v>0</v>
      </c>
      <c r="K365" s="147" t="s">
        <v>131</v>
      </c>
      <c r="L365" s="32"/>
      <c r="M365" s="151" t="s">
        <v>3</v>
      </c>
      <c r="N365" s="152" t="s">
        <v>44</v>
      </c>
      <c r="O365" s="153">
        <v>0.29399999999999998</v>
      </c>
      <c r="P365" s="153">
        <f>O365*H365</f>
        <v>37.899833999999998</v>
      </c>
      <c r="Q365" s="153">
        <v>6.28E-3</v>
      </c>
      <c r="R365" s="153">
        <f>Q365*H365</f>
        <v>0.80956108000000004</v>
      </c>
      <c r="S365" s="153">
        <v>0</v>
      </c>
      <c r="T365" s="154">
        <f>S365*H365</f>
        <v>0</v>
      </c>
      <c r="AR365" s="18" t="s">
        <v>132</v>
      </c>
      <c r="AT365" s="18" t="s">
        <v>127</v>
      </c>
      <c r="AU365" s="18" t="s">
        <v>133</v>
      </c>
      <c r="AY365" s="18" t="s">
        <v>124</v>
      </c>
      <c r="BE365" s="155">
        <f>IF(N365="základní",J365,0)</f>
        <v>0</v>
      </c>
      <c r="BF365" s="155">
        <f>IF(N365="snížená",J365,0)</f>
        <v>0</v>
      </c>
      <c r="BG365" s="155">
        <f>IF(N365="zákl. přenesená",J365,0)</f>
        <v>0</v>
      </c>
      <c r="BH365" s="155">
        <f>IF(N365="sníž. přenesená",J365,0)</f>
        <v>0</v>
      </c>
      <c r="BI365" s="155">
        <f>IF(N365="nulová",J365,0)</f>
        <v>0</v>
      </c>
      <c r="BJ365" s="18" t="s">
        <v>133</v>
      </c>
      <c r="BK365" s="155">
        <f>ROUND(I365*H365,2)</f>
        <v>0</v>
      </c>
      <c r="BL365" s="18" t="s">
        <v>132</v>
      </c>
      <c r="BM365" s="18" t="s">
        <v>425</v>
      </c>
    </row>
    <row r="366" spans="2:65" s="12" customFormat="1" x14ac:dyDescent="0.3">
      <c r="B366" s="165"/>
      <c r="D366" s="166" t="s">
        <v>135</v>
      </c>
      <c r="E366" s="167" t="s">
        <v>3</v>
      </c>
      <c r="F366" s="168" t="s">
        <v>212</v>
      </c>
      <c r="H366" s="169" t="s">
        <v>3</v>
      </c>
      <c r="L366" s="165"/>
      <c r="M366" s="170"/>
      <c r="N366" s="171"/>
      <c r="O366" s="171"/>
      <c r="P366" s="171"/>
      <c r="Q366" s="171"/>
      <c r="R366" s="171"/>
      <c r="S366" s="171"/>
      <c r="T366" s="172"/>
      <c r="AT366" s="169" t="s">
        <v>135</v>
      </c>
      <c r="AU366" s="169" t="s">
        <v>133</v>
      </c>
      <c r="AV366" s="12" t="s">
        <v>20</v>
      </c>
      <c r="AW366" s="12" t="s">
        <v>35</v>
      </c>
      <c r="AX366" s="12" t="s">
        <v>72</v>
      </c>
      <c r="AY366" s="169" t="s">
        <v>124</v>
      </c>
    </row>
    <row r="367" spans="2:65" s="12" customFormat="1" x14ac:dyDescent="0.3">
      <c r="B367" s="165"/>
      <c r="D367" s="166" t="s">
        <v>135</v>
      </c>
      <c r="E367" s="167" t="s">
        <v>3</v>
      </c>
      <c r="F367" s="294" t="s">
        <v>1035</v>
      </c>
      <c r="H367" s="169" t="s">
        <v>3</v>
      </c>
      <c r="L367" s="165"/>
      <c r="M367" s="170"/>
      <c r="N367" s="171"/>
      <c r="O367" s="171"/>
      <c r="P367" s="171"/>
      <c r="Q367" s="171"/>
      <c r="R367" s="171"/>
      <c r="S367" s="171"/>
      <c r="T367" s="172"/>
      <c r="AT367" s="169" t="s">
        <v>135</v>
      </c>
      <c r="AU367" s="169" t="s">
        <v>133</v>
      </c>
      <c r="AV367" s="12" t="s">
        <v>20</v>
      </c>
      <c r="AW367" s="12" t="s">
        <v>35</v>
      </c>
      <c r="AX367" s="12" t="s">
        <v>72</v>
      </c>
      <c r="AY367" s="169" t="s">
        <v>124</v>
      </c>
    </row>
    <row r="368" spans="2:65" s="11" customFormat="1" x14ac:dyDescent="0.3">
      <c r="B368" s="156"/>
      <c r="D368" s="166" t="s">
        <v>135</v>
      </c>
      <c r="E368" s="164" t="s">
        <v>3</v>
      </c>
      <c r="F368" s="173" t="s">
        <v>238</v>
      </c>
      <c r="H368" s="174">
        <v>38.39</v>
      </c>
      <c r="L368" s="156"/>
      <c r="M368" s="161"/>
      <c r="N368" s="162"/>
      <c r="O368" s="162"/>
      <c r="P368" s="162"/>
      <c r="Q368" s="162"/>
      <c r="R368" s="162"/>
      <c r="S368" s="162"/>
      <c r="T368" s="163"/>
      <c r="AT368" s="164" t="s">
        <v>135</v>
      </c>
      <c r="AU368" s="164" t="s">
        <v>133</v>
      </c>
      <c r="AV368" s="11" t="s">
        <v>133</v>
      </c>
      <c r="AW368" s="11" t="s">
        <v>35</v>
      </c>
      <c r="AX368" s="11" t="s">
        <v>72</v>
      </c>
      <c r="AY368" s="164" t="s">
        <v>124</v>
      </c>
    </row>
    <row r="369" spans="2:65" s="11" customFormat="1" x14ac:dyDescent="0.3">
      <c r="B369" s="156"/>
      <c r="D369" s="166" t="s">
        <v>135</v>
      </c>
      <c r="E369" s="164" t="s">
        <v>3</v>
      </c>
      <c r="F369" s="173" t="s">
        <v>239</v>
      </c>
      <c r="H369" s="174">
        <v>11.35</v>
      </c>
      <c r="L369" s="156"/>
      <c r="M369" s="161"/>
      <c r="N369" s="162"/>
      <c r="O369" s="162"/>
      <c r="P369" s="162"/>
      <c r="Q369" s="162"/>
      <c r="R369" s="162"/>
      <c r="S369" s="162"/>
      <c r="T369" s="163"/>
      <c r="AT369" s="164" t="s">
        <v>135</v>
      </c>
      <c r="AU369" s="164" t="s">
        <v>133</v>
      </c>
      <c r="AV369" s="11" t="s">
        <v>133</v>
      </c>
      <c r="AW369" s="11" t="s">
        <v>35</v>
      </c>
      <c r="AX369" s="11" t="s">
        <v>72</v>
      </c>
      <c r="AY369" s="164" t="s">
        <v>124</v>
      </c>
    </row>
    <row r="370" spans="2:65" s="11" customFormat="1" x14ac:dyDescent="0.3">
      <c r="B370" s="156"/>
      <c r="D370" s="166" t="s">
        <v>135</v>
      </c>
      <c r="E370" s="164" t="s">
        <v>3</v>
      </c>
      <c r="F370" s="173" t="s">
        <v>240</v>
      </c>
      <c r="H370" s="174">
        <v>9.32</v>
      </c>
      <c r="L370" s="156"/>
      <c r="M370" s="161"/>
      <c r="N370" s="162"/>
      <c r="O370" s="162"/>
      <c r="P370" s="162"/>
      <c r="Q370" s="162"/>
      <c r="R370" s="162"/>
      <c r="S370" s="162"/>
      <c r="T370" s="163"/>
      <c r="AT370" s="164" t="s">
        <v>135</v>
      </c>
      <c r="AU370" s="164" t="s">
        <v>133</v>
      </c>
      <c r="AV370" s="11" t="s">
        <v>133</v>
      </c>
      <c r="AW370" s="11" t="s">
        <v>35</v>
      </c>
      <c r="AX370" s="11" t="s">
        <v>72</v>
      </c>
      <c r="AY370" s="164" t="s">
        <v>124</v>
      </c>
    </row>
    <row r="371" spans="2:65" s="11" customFormat="1" x14ac:dyDescent="0.3">
      <c r="B371" s="156"/>
      <c r="D371" s="166" t="s">
        <v>135</v>
      </c>
      <c r="E371" s="164" t="s">
        <v>3</v>
      </c>
      <c r="F371" s="173" t="s">
        <v>241</v>
      </c>
      <c r="H371" s="174">
        <v>35.31</v>
      </c>
      <c r="L371" s="156"/>
      <c r="M371" s="161"/>
      <c r="N371" s="162"/>
      <c r="O371" s="162"/>
      <c r="P371" s="162"/>
      <c r="Q371" s="162"/>
      <c r="R371" s="162"/>
      <c r="S371" s="162"/>
      <c r="T371" s="163"/>
      <c r="AT371" s="164" t="s">
        <v>135</v>
      </c>
      <c r="AU371" s="164" t="s">
        <v>133</v>
      </c>
      <c r="AV371" s="11" t="s">
        <v>133</v>
      </c>
      <c r="AW371" s="11" t="s">
        <v>35</v>
      </c>
      <c r="AX371" s="11" t="s">
        <v>72</v>
      </c>
      <c r="AY371" s="164" t="s">
        <v>124</v>
      </c>
    </row>
    <row r="372" spans="2:65" s="12" customFormat="1" x14ac:dyDescent="0.3">
      <c r="B372" s="165"/>
      <c r="D372" s="166" t="s">
        <v>135</v>
      </c>
      <c r="E372" s="167" t="s">
        <v>3</v>
      </c>
      <c r="F372" s="168" t="s">
        <v>217</v>
      </c>
      <c r="H372" s="169" t="s">
        <v>3</v>
      </c>
      <c r="L372" s="165"/>
      <c r="M372" s="170"/>
      <c r="N372" s="171"/>
      <c r="O372" s="171"/>
      <c r="P372" s="171"/>
      <c r="Q372" s="171"/>
      <c r="R372" s="171"/>
      <c r="S372" s="171"/>
      <c r="T372" s="172"/>
      <c r="AT372" s="169" t="s">
        <v>135</v>
      </c>
      <c r="AU372" s="169" t="s">
        <v>133</v>
      </c>
      <c r="AV372" s="12" t="s">
        <v>20</v>
      </c>
      <c r="AW372" s="12" t="s">
        <v>35</v>
      </c>
      <c r="AX372" s="12" t="s">
        <v>72</v>
      </c>
      <c r="AY372" s="169" t="s">
        <v>124</v>
      </c>
    </row>
    <row r="373" spans="2:65" s="11" customFormat="1" x14ac:dyDescent="0.3">
      <c r="B373" s="156"/>
      <c r="D373" s="166" t="s">
        <v>135</v>
      </c>
      <c r="E373" s="164" t="s">
        <v>3</v>
      </c>
      <c r="F373" s="173" t="s">
        <v>218</v>
      </c>
      <c r="H373" s="174">
        <v>5.0179999999999998</v>
      </c>
      <c r="L373" s="156"/>
      <c r="M373" s="161"/>
      <c r="N373" s="162"/>
      <c r="O373" s="162"/>
      <c r="P373" s="162"/>
      <c r="Q373" s="162"/>
      <c r="R373" s="162"/>
      <c r="S373" s="162"/>
      <c r="T373" s="163"/>
      <c r="AT373" s="164" t="s">
        <v>135</v>
      </c>
      <c r="AU373" s="164" t="s">
        <v>133</v>
      </c>
      <c r="AV373" s="11" t="s">
        <v>133</v>
      </c>
      <c r="AW373" s="11" t="s">
        <v>35</v>
      </c>
      <c r="AX373" s="11" t="s">
        <v>72</v>
      </c>
      <c r="AY373" s="164" t="s">
        <v>124</v>
      </c>
    </row>
    <row r="374" spans="2:65" s="11" customFormat="1" x14ac:dyDescent="0.3">
      <c r="B374" s="156"/>
      <c r="D374" s="166" t="s">
        <v>135</v>
      </c>
      <c r="E374" s="164" t="s">
        <v>3</v>
      </c>
      <c r="F374" s="173" t="s">
        <v>219</v>
      </c>
      <c r="H374" s="174">
        <v>9.7230000000000008</v>
      </c>
      <c r="L374" s="156"/>
      <c r="M374" s="161"/>
      <c r="N374" s="162"/>
      <c r="O374" s="162"/>
      <c r="P374" s="162"/>
      <c r="Q374" s="162"/>
      <c r="R374" s="162"/>
      <c r="S374" s="162"/>
      <c r="T374" s="163"/>
      <c r="AT374" s="164" t="s">
        <v>135</v>
      </c>
      <c r="AU374" s="164" t="s">
        <v>133</v>
      </c>
      <c r="AV374" s="11" t="s">
        <v>133</v>
      </c>
      <c r="AW374" s="11" t="s">
        <v>35</v>
      </c>
      <c r="AX374" s="11" t="s">
        <v>72</v>
      </c>
      <c r="AY374" s="164" t="s">
        <v>124</v>
      </c>
    </row>
    <row r="375" spans="2:65" s="12" customFormat="1" x14ac:dyDescent="0.3">
      <c r="B375" s="165"/>
      <c r="D375" s="166" t="s">
        <v>135</v>
      </c>
      <c r="E375" s="167" t="s">
        <v>3</v>
      </c>
      <c r="F375" s="168" t="s">
        <v>275</v>
      </c>
      <c r="H375" s="169" t="s">
        <v>3</v>
      </c>
      <c r="L375" s="165"/>
      <c r="M375" s="170"/>
      <c r="N375" s="171"/>
      <c r="O375" s="171"/>
      <c r="P375" s="171"/>
      <c r="Q375" s="171"/>
      <c r="R375" s="171"/>
      <c r="S375" s="171"/>
      <c r="T375" s="172"/>
      <c r="AT375" s="169" t="s">
        <v>135</v>
      </c>
      <c r="AU375" s="169" t="s">
        <v>133</v>
      </c>
      <c r="AV375" s="12" t="s">
        <v>20</v>
      </c>
      <c r="AW375" s="12" t="s">
        <v>35</v>
      </c>
      <c r="AX375" s="12" t="s">
        <v>72</v>
      </c>
      <c r="AY375" s="169" t="s">
        <v>124</v>
      </c>
    </row>
    <row r="376" spans="2:65" s="11" customFormat="1" x14ac:dyDescent="0.3">
      <c r="B376" s="156"/>
      <c r="D376" s="166" t="s">
        <v>135</v>
      </c>
      <c r="E376" s="164" t="s">
        <v>3</v>
      </c>
      <c r="F376" s="173" t="s">
        <v>426</v>
      </c>
      <c r="H376" s="174">
        <v>12.375</v>
      </c>
      <c r="L376" s="156"/>
      <c r="M376" s="161"/>
      <c r="N376" s="162"/>
      <c r="O376" s="162"/>
      <c r="P376" s="162"/>
      <c r="Q376" s="162"/>
      <c r="R376" s="162"/>
      <c r="S376" s="162"/>
      <c r="T376" s="163"/>
      <c r="AT376" s="164" t="s">
        <v>135</v>
      </c>
      <c r="AU376" s="164" t="s">
        <v>133</v>
      </c>
      <c r="AV376" s="11" t="s">
        <v>133</v>
      </c>
      <c r="AW376" s="11" t="s">
        <v>35</v>
      </c>
      <c r="AX376" s="11" t="s">
        <v>72</v>
      </c>
      <c r="AY376" s="164" t="s">
        <v>124</v>
      </c>
    </row>
    <row r="377" spans="2:65" s="11" customFormat="1" x14ac:dyDescent="0.3">
      <c r="B377" s="156"/>
      <c r="D377" s="166" t="s">
        <v>135</v>
      </c>
      <c r="E377" s="164" t="s">
        <v>3</v>
      </c>
      <c r="F377" s="173" t="s">
        <v>427</v>
      </c>
      <c r="H377" s="174">
        <v>7.4249999999999998</v>
      </c>
      <c r="L377" s="156"/>
      <c r="M377" s="161"/>
      <c r="N377" s="162"/>
      <c r="O377" s="162"/>
      <c r="P377" s="162"/>
      <c r="Q377" s="162"/>
      <c r="R377" s="162"/>
      <c r="S377" s="162"/>
      <c r="T377" s="163"/>
      <c r="AT377" s="164" t="s">
        <v>135</v>
      </c>
      <c r="AU377" s="164" t="s">
        <v>133</v>
      </c>
      <c r="AV377" s="11" t="s">
        <v>133</v>
      </c>
      <c r="AW377" s="11" t="s">
        <v>35</v>
      </c>
      <c r="AX377" s="11" t="s">
        <v>72</v>
      </c>
      <c r="AY377" s="164" t="s">
        <v>124</v>
      </c>
    </row>
    <row r="378" spans="2:65" s="13" customFormat="1" x14ac:dyDescent="0.3">
      <c r="B378" s="175"/>
      <c r="D378" s="157" t="s">
        <v>135</v>
      </c>
      <c r="E378" s="176" t="s">
        <v>3</v>
      </c>
      <c r="F378" s="177" t="s">
        <v>160</v>
      </c>
      <c r="H378" s="178">
        <v>128.911</v>
      </c>
      <c r="L378" s="175"/>
      <c r="M378" s="179"/>
      <c r="N378" s="180"/>
      <c r="O378" s="180"/>
      <c r="P378" s="180"/>
      <c r="Q378" s="180"/>
      <c r="R378" s="180"/>
      <c r="S378" s="180"/>
      <c r="T378" s="181"/>
      <c r="AT378" s="182" t="s">
        <v>135</v>
      </c>
      <c r="AU378" s="182" t="s">
        <v>133</v>
      </c>
      <c r="AV378" s="13" t="s">
        <v>125</v>
      </c>
      <c r="AW378" s="13" t="s">
        <v>35</v>
      </c>
      <c r="AX378" s="13" t="s">
        <v>20</v>
      </c>
      <c r="AY378" s="182" t="s">
        <v>124</v>
      </c>
    </row>
    <row r="379" spans="2:65" s="1" customFormat="1" ht="31.5" customHeight="1" x14ac:dyDescent="0.3">
      <c r="B379" s="144"/>
      <c r="C379" s="145" t="s">
        <v>428</v>
      </c>
      <c r="D379" s="145" t="s">
        <v>127</v>
      </c>
      <c r="E379" s="146" t="s">
        <v>429</v>
      </c>
      <c r="F379" s="147" t="s">
        <v>430</v>
      </c>
      <c r="G379" s="148" t="s">
        <v>139</v>
      </c>
      <c r="H379" s="149">
        <v>1123.231</v>
      </c>
      <c r="I379" s="150"/>
      <c r="J379" s="150">
        <f>ROUND(I379*H379,2)</f>
        <v>0</v>
      </c>
      <c r="K379" s="147" t="s">
        <v>131</v>
      </c>
      <c r="L379" s="32"/>
      <c r="M379" s="151" t="s">
        <v>3</v>
      </c>
      <c r="N379" s="152" t="s">
        <v>44</v>
      </c>
      <c r="O379" s="153">
        <v>0.245</v>
      </c>
      <c r="P379" s="153">
        <f>O379*H379</f>
        <v>275.19159500000001</v>
      </c>
      <c r="Q379" s="153">
        <v>2.6800000000000001E-3</v>
      </c>
      <c r="R379" s="153">
        <f>Q379*H379</f>
        <v>3.01025908</v>
      </c>
      <c r="S379" s="153">
        <v>0</v>
      </c>
      <c r="T379" s="154">
        <f>S379*H379</f>
        <v>0</v>
      </c>
      <c r="AR379" s="18" t="s">
        <v>132</v>
      </c>
      <c r="AT379" s="18" t="s">
        <v>127</v>
      </c>
      <c r="AU379" s="18" t="s">
        <v>133</v>
      </c>
      <c r="AY379" s="18" t="s">
        <v>124</v>
      </c>
      <c r="BE379" s="155">
        <f>IF(N379="základní",J379,0)</f>
        <v>0</v>
      </c>
      <c r="BF379" s="155">
        <f>IF(N379="snížená",J379,0)</f>
        <v>0</v>
      </c>
      <c r="BG379" s="155">
        <f>IF(N379="zákl. přenesená",J379,0)</f>
        <v>0</v>
      </c>
      <c r="BH379" s="155">
        <f>IF(N379="sníž. přenesená",J379,0)</f>
        <v>0</v>
      </c>
      <c r="BI379" s="155">
        <f>IF(N379="nulová",J379,0)</f>
        <v>0</v>
      </c>
      <c r="BJ379" s="18" t="s">
        <v>133</v>
      </c>
      <c r="BK379" s="155">
        <f>ROUND(I379*H379,2)</f>
        <v>0</v>
      </c>
      <c r="BL379" s="18" t="s">
        <v>132</v>
      </c>
      <c r="BM379" s="18" t="s">
        <v>431</v>
      </c>
    </row>
    <row r="380" spans="2:65" s="12" customFormat="1" x14ac:dyDescent="0.3">
      <c r="B380" s="165"/>
      <c r="D380" s="166" t="s">
        <v>135</v>
      </c>
      <c r="E380" s="167" t="s">
        <v>3</v>
      </c>
      <c r="F380" s="168" t="s">
        <v>212</v>
      </c>
      <c r="H380" s="169" t="s">
        <v>3</v>
      </c>
      <c r="L380" s="165"/>
      <c r="M380" s="170"/>
      <c r="N380" s="171"/>
      <c r="O380" s="171"/>
      <c r="P380" s="171"/>
      <c r="Q380" s="171"/>
      <c r="R380" s="171"/>
      <c r="S380" s="171"/>
      <c r="T380" s="172"/>
      <c r="AT380" s="169" t="s">
        <v>135</v>
      </c>
      <c r="AU380" s="169" t="s">
        <v>133</v>
      </c>
      <c r="AV380" s="12" t="s">
        <v>20</v>
      </c>
      <c r="AW380" s="12" t="s">
        <v>35</v>
      </c>
      <c r="AX380" s="12" t="s">
        <v>72</v>
      </c>
      <c r="AY380" s="169" t="s">
        <v>124</v>
      </c>
    </row>
    <row r="381" spans="2:65" s="12" customFormat="1" x14ac:dyDescent="0.3">
      <c r="B381" s="165"/>
      <c r="D381" s="166" t="s">
        <v>135</v>
      </c>
      <c r="E381" s="167" t="s">
        <v>3</v>
      </c>
      <c r="F381" s="168" t="s">
        <v>254</v>
      </c>
      <c r="H381" s="169" t="s">
        <v>3</v>
      </c>
      <c r="L381" s="165"/>
      <c r="M381" s="170"/>
      <c r="N381" s="171"/>
      <c r="O381" s="171"/>
      <c r="P381" s="171"/>
      <c r="Q381" s="171"/>
      <c r="R381" s="171"/>
      <c r="S381" s="171"/>
      <c r="T381" s="172"/>
      <c r="AT381" s="169" t="s">
        <v>135</v>
      </c>
      <c r="AU381" s="169" t="s">
        <v>133</v>
      </c>
      <c r="AV381" s="12" t="s">
        <v>20</v>
      </c>
      <c r="AW381" s="12" t="s">
        <v>35</v>
      </c>
      <c r="AX381" s="12" t="s">
        <v>72</v>
      </c>
      <c r="AY381" s="169" t="s">
        <v>124</v>
      </c>
    </row>
    <row r="382" spans="2:65" s="11" customFormat="1" ht="27" x14ac:dyDescent="0.3">
      <c r="B382" s="156"/>
      <c r="D382" s="166" t="s">
        <v>135</v>
      </c>
      <c r="E382" s="164" t="s">
        <v>3</v>
      </c>
      <c r="F382" s="173" t="s">
        <v>255</v>
      </c>
      <c r="H382" s="174">
        <v>386.46600000000001</v>
      </c>
      <c r="L382" s="156"/>
      <c r="M382" s="161"/>
      <c r="N382" s="162"/>
      <c r="O382" s="162"/>
      <c r="P382" s="162"/>
      <c r="Q382" s="162"/>
      <c r="R382" s="162"/>
      <c r="S382" s="162"/>
      <c r="T382" s="163"/>
      <c r="AT382" s="164" t="s">
        <v>135</v>
      </c>
      <c r="AU382" s="164" t="s">
        <v>133</v>
      </c>
      <c r="AV382" s="11" t="s">
        <v>133</v>
      </c>
      <c r="AW382" s="11" t="s">
        <v>35</v>
      </c>
      <c r="AX382" s="11" t="s">
        <v>72</v>
      </c>
      <c r="AY382" s="164" t="s">
        <v>124</v>
      </c>
    </row>
    <row r="383" spans="2:65" s="11" customFormat="1" x14ac:dyDescent="0.3">
      <c r="B383" s="156"/>
      <c r="D383" s="166" t="s">
        <v>135</v>
      </c>
      <c r="E383" s="164" t="s">
        <v>3</v>
      </c>
      <c r="F383" s="173" t="s">
        <v>256</v>
      </c>
      <c r="H383" s="174">
        <v>-96.028999999999996</v>
      </c>
      <c r="L383" s="156"/>
      <c r="M383" s="161"/>
      <c r="N383" s="162"/>
      <c r="O383" s="162"/>
      <c r="P383" s="162"/>
      <c r="Q383" s="162"/>
      <c r="R383" s="162"/>
      <c r="S383" s="162"/>
      <c r="T383" s="163"/>
      <c r="AT383" s="164" t="s">
        <v>135</v>
      </c>
      <c r="AU383" s="164" t="s">
        <v>133</v>
      </c>
      <c r="AV383" s="11" t="s">
        <v>133</v>
      </c>
      <c r="AW383" s="11" t="s">
        <v>35</v>
      </c>
      <c r="AX383" s="11" t="s">
        <v>72</v>
      </c>
      <c r="AY383" s="164" t="s">
        <v>124</v>
      </c>
    </row>
    <row r="384" spans="2:65" s="11" customFormat="1" x14ac:dyDescent="0.3">
      <c r="B384" s="156"/>
      <c r="D384" s="166" t="s">
        <v>135</v>
      </c>
      <c r="E384" s="164" t="s">
        <v>3</v>
      </c>
      <c r="F384" s="173" t="s">
        <v>257</v>
      </c>
      <c r="H384" s="174">
        <v>93.784000000000006</v>
      </c>
      <c r="L384" s="156"/>
      <c r="M384" s="161"/>
      <c r="N384" s="162"/>
      <c r="O384" s="162"/>
      <c r="P384" s="162"/>
      <c r="Q384" s="162"/>
      <c r="R384" s="162"/>
      <c r="S384" s="162"/>
      <c r="T384" s="163"/>
      <c r="AT384" s="164" t="s">
        <v>135</v>
      </c>
      <c r="AU384" s="164" t="s">
        <v>133</v>
      </c>
      <c r="AV384" s="11" t="s">
        <v>133</v>
      </c>
      <c r="AW384" s="11" t="s">
        <v>35</v>
      </c>
      <c r="AX384" s="11" t="s">
        <v>72</v>
      </c>
      <c r="AY384" s="164" t="s">
        <v>124</v>
      </c>
    </row>
    <row r="385" spans="2:51" s="11" customFormat="1" x14ac:dyDescent="0.3">
      <c r="B385" s="156"/>
      <c r="D385" s="166" t="s">
        <v>135</v>
      </c>
      <c r="E385" s="164" t="s">
        <v>3</v>
      </c>
      <c r="F385" s="173" t="s">
        <v>258</v>
      </c>
      <c r="H385" s="174">
        <v>93.784000000000006</v>
      </c>
      <c r="L385" s="156"/>
      <c r="M385" s="161"/>
      <c r="N385" s="162"/>
      <c r="O385" s="162"/>
      <c r="P385" s="162"/>
      <c r="Q385" s="162"/>
      <c r="R385" s="162"/>
      <c r="S385" s="162"/>
      <c r="T385" s="163"/>
      <c r="AT385" s="164" t="s">
        <v>135</v>
      </c>
      <c r="AU385" s="164" t="s">
        <v>133</v>
      </c>
      <c r="AV385" s="11" t="s">
        <v>133</v>
      </c>
      <c r="AW385" s="11" t="s">
        <v>35</v>
      </c>
      <c r="AX385" s="11" t="s">
        <v>72</v>
      </c>
      <c r="AY385" s="164" t="s">
        <v>124</v>
      </c>
    </row>
    <row r="386" spans="2:51" s="11" customFormat="1" ht="27" x14ac:dyDescent="0.3">
      <c r="B386" s="156"/>
      <c r="D386" s="166" t="s">
        <v>135</v>
      </c>
      <c r="E386" s="164" t="s">
        <v>3</v>
      </c>
      <c r="F386" s="173" t="s">
        <v>259</v>
      </c>
      <c r="H386" s="174">
        <v>396.16800000000001</v>
      </c>
      <c r="L386" s="156"/>
      <c r="M386" s="161"/>
      <c r="N386" s="162"/>
      <c r="O386" s="162"/>
      <c r="P386" s="162"/>
      <c r="Q386" s="162"/>
      <c r="R386" s="162"/>
      <c r="S386" s="162"/>
      <c r="T386" s="163"/>
      <c r="AT386" s="164" t="s">
        <v>135</v>
      </c>
      <c r="AU386" s="164" t="s">
        <v>133</v>
      </c>
      <c r="AV386" s="11" t="s">
        <v>133</v>
      </c>
      <c r="AW386" s="11" t="s">
        <v>35</v>
      </c>
      <c r="AX386" s="11" t="s">
        <v>72</v>
      </c>
      <c r="AY386" s="164" t="s">
        <v>124</v>
      </c>
    </row>
    <row r="387" spans="2:51" s="11" customFormat="1" x14ac:dyDescent="0.3">
      <c r="B387" s="156"/>
      <c r="D387" s="166" t="s">
        <v>135</v>
      </c>
      <c r="E387" s="164" t="s">
        <v>3</v>
      </c>
      <c r="F387" s="173" t="s">
        <v>260</v>
      </c>
      <c r="H387" s="174">
        <v>-96.566999999999993</v>
      </c>
      <c r="L387" s="156"/>
      <c r="M387" s="161"/>
      <c r="N387" s="162"/>
      <c r="O387" s="162"/>
      <c r="P387" s="162"/>
      <c r="Q387" s="162"/>
      <c r="R387" s="162"/>
      <c r="S387" s="162"/>
      <c r="T387" s="163"/>
      <c r="AT387" s="164" t="s">
        <v>135</v>
      </c>
      <c r="AU387" s="164" t="s">
        <v>133</v>
      </c>
      <c r="AV387" s="11" t="s">
        <v>133</v>
      </c>
      <c r="AW387" s="11" t="s">
        <v>35</v>
      </c>
      <c r="AX387" s="11" t="s">
        <v>72</v>
      </c>
      <c r="AY387" s="164" t="s">
        <v>124</v>
      </c>
    </row>
    <row r="388" spans="2:51" s="12" customFormat="1" x14ac:dyDescent="0.3">
      <c r="B388" s="165"/>
      <c r="D388" s="166" t="s">
        <v>135</v>
      </c>
      <c r="E388" s="167" t="s">
        <v>3</v>
      </c>
      <c r="F388" s="168" t="s">
        <v>235</v>
      </c>
      <c r="H388" s="169" t="s">
        <v>3</v>
      </c>
      <c r="L388" s="165"/>
      <c r="M388" s="170"/>
      <c r="N388" s="171"/>
      <c r="O388" s="171"/>
      <c r="P388" s="171"/>
      <c r="Q388" s="171"/>
      <c r="R388" s="171"/>
      <c r="S388" s="171"/>
      <c r="T388" s="172"/>
      <c r="AT388" s="169" t="s">
        <v>135</v>
      </c>
      <c r="AU388" s="169" t="s">
        <v>133</v>
      </c>
      <c r="AV388" s="12" t="s">
        <v>20</v>
      </c>
      <c r="AW388" s="12" t="s">
        <v>35</v>
      </c>
      <c r="AX388" s="12" t="s">
        <v>72</v>
      </c>
      <c r="AY388" s="169" t="s">
        <v>124</v>
      </c>
    </row>
    <row r="389" spans="2:51" s="11" customFormat="1" x14ac:dyDescent="0.3">
      <c r="B389" s="156"/>
      <c r="D389" s="166" t="s">
        <v>135</v>
      </c>
      <c r="E389" s="164" t="s">
        <v>3</v>
      </c>
      <c r="F389" s="173" t="s">
        <v>236</v>
      </c>
      <c r="H389" s="174">
        <v>39.762</v>
      </c>
      <c r="L389" s="156"/>
      <c r="M389" s="161"/>
      <c r="N389" s="162"/>
      <c r="O389" s="162"/>
      <c r="P389" s="162"/>
      <c r="Q389" s="162"/>
      <c r="R389" s="162"/>
      <c r="S389" s="162"/>
      <c r="T389" s="163"/>
      <c r="AT389" s="164" t="s">
        <v>135</v>
      </c>
      <c r="AU389" s="164" t="s">
        <v>133</v>
      </c>
      <c r="AV389" s="11" t="s">
        <v>133</v>
      </c>
      <c r="AW389" s="11" t="s">
        <v>35</v>
      </c>
      <c r="AX389" s="11" t="s">
        <v>72</v>
      </c>
      <c r="AY389" s="164" t="s">
        <v>124</v>
      </c>
    </row>
    <row r="390" spans="2:51" s="11" customFormat="1" x14ac:dyDescent="0.3">
      <c r="B390" s="156"/>
      <c r="D390" s="166" t="s">
        <v>135</v>
      </c>
      <c r="E390" s="164" t="s">
        <v>3</v>
      </c>
      <c r="F390" s="173" t="s">
        <v>237</v>
      </c>
      <c r="H390" s="174">
        <v>79.524000000000001</v>
      </c>
      <c r="L390" s="156"/>
      <c r="M390" s="161"/>
      <c r="N390" s="162"/>
      <c r="O390" s="162"/>
      <c r="P390" s="162"/>
      <c r="Q390" s="162"/>
      <c r="R390" s="162"/>
      <c r="S390" s="162"/>
      <c r="T390" s="163"/>
      <c r="AT390" s="164" t="s">
        <v>135</v>
      </c>
      <c r="AU390" s="164" t="s">
        <v>133</v>
      </c>
      <c r="AV390" s="11" t="s">
        <v>133</v>
      </c>
      <c r="AW390" s="11" t="s">
        <v>35</v>
      </c>
      <c r="AX390" s="11" t="s">
        <v>72</v>
      </c>
      <c r="AY390" s="164" t="s">
        <v>124</v>
      </c>
    </row>
    <row r="391" spans="2:51" s="12" customFormat="1" x14ac:dyDescent="0.3">
      <c r="B391" s="165"/>
      <c r="D391" s="166" t="s">
        <v>135</v>
      </c>
      <c r="E391" s="167" t="s">
        <v>3</v>
      </c>
      <c r="F391" s="168" t="s">
        <v>261</v>
      </c>
      <c r="H391" s="169" t="s">
        <v>3</v>
      </c>
      <c r="L391" s="165"/>
      <c r="M391" s="170"/>
      <c r="N391" s="171"/>
      <c r="O391" s="171"/>
      <c r="P391" s="171"/>
      <c r="Q391" s="171"/>
      <c r="R391" s="171"/>
      <c r="S391" s="171"/>
      <c r="T391" s="172"/>
      <c r="AT391" s="169" t="s">
        <v>135</v>
      </c>
      <c r="AU391" s="169" t="s">
        <v>133</v>
      </c>
      <c r="AV391" s="12" t="s">
        <v>20</v>
      </c>
      <c r="AW391" s="12" t="s">
        <v>35</v>
      </c>
      <c r="AX391" s="12" t="s">
        <v>72</v>
      </c>
      <c r="AY391" s="169" t="s">
        <v>124</v>
      </c>
    </row>
    <row r="392" spans="2:51" s="11" customFormat="1" x14ac:dyDescent="0.3">
      <c r="B392" s="156"/>
      <c r="D392" s="166" t="s">
        <v>135</v>
      </c>
      <c r="E392" s="164" t="s">
        <v>3</v>
      </c>
      <c r="F392" s="173" t="s">
        <v>262</v>
      </c>
      <c r="H392" s="174">
        <v>4.2300000000000004</v>
      </c>
      <c r="L392" s="156"/>
      <c r="M392" s="161"/>
      <c r="N392" s="162"/>
      <c r="O392" s="162"/>
      <c r="P392" s="162"/>
      <c r="Q392" s="162"/>
      <c r="R392" s="162"/>
      <c r="S392" s="162"/>
      <c r="T392" s="163"/>
      <c r="AT392" s="164" t="s">
        <v>135</v>
      </c>
      <c r="AU392" s="164" t="s">
        <v>133</v>
      </c>
      <c r="AV392" s="11" t="s">
        <v>133</v>
      </c>
      <c r="AW392" s="11" t="s">
        <v>35</v>
      </c>
      <c r="AX392" s="11" t="s">
        <v>72</v>
      </c>
      <c r="AY392" s="164" t="s">
        <v>124</v>
      </c>
    </row>
    <row r="393" spans="2:51" s="11" customFormat="1" x14ac:dyDescent="0.3">
      <c r="B393" s="156"/>
      <c r="D393" s="166" t="s">
        <v>135</v>
      </c>
      <c r="E393" s="164" t="s">
        <v>3</v>
      </c>
      <c r="F393" s="173" t="s">
        <v>263</v>
      </c>
      <c r="H393" s="174">
        <v>8.4600000000000009</v>
      </c>
      <c r="L393" s="156"/>
      <c r="M393" s="161"/>
      <c r="N393" s="162"/>
      <c r="O393" s="162"/>
      <c r="P393" s="162"/>
      <c r="Q393" s="162"/>
      <c r="R393" s="162"/>
      <c r="S393" s="162"/>
      <c r="T393" s="163"/>
      <c r="AT393" s="164" t="s">
        <v>135</v>
      </c>
      <c r="AU393" s="164" t="s">
        <v>133</v>
      </c>
      <c r="AV393" s="11" t="s">
        <v>133</v>
      </c>
      <c r="AW393" s="11" t="s">
        <v>35</v>
      </c>
      <c r="AX393" s="11" t="s">
        <v>72</v>
      </c>
      <c r="AY393" s="164" t="s">
        <v>124</v>
      </c>
    </row>
    <row r="394" spans="2:51" s="12" customFormat="1" x14ac:dyDescent="0.3">
      <c r="B394" s="165"/>
      <c r="D394" s="166" t="s">
        <v>135</v>
      </c>
      <c r="E394" s="167" t="s">
        <v>3</v>
      </c>
      <c r="F394" s="168" t="s">
        <v>213</v>
      </c>
      <c r="H394" s="169" t="s">
        <v>3</v>
      </c>
      <c r="L394" s="165"/>
      <c r="M394" s="170"/>
      <c r="N394" s="171"/>
      <c r="O394" s="171"/>
      <c r="P394" s="171"/>
      <c r="Q394" s="171"/>
      <c r="R394" s="171"/>
      <c r="S394" s="171"/>
      <c r="T394" s="172"/>
      <c r="AT394" s="169" t="s">
        <v>135</v>
      </c>
      <c r="AU394" s="169" t="s">
        <v>133</v>
      </c>
      <c r="AV394" s="12" t="s">
        <v>20</v>
      </c>
      <c r="AW394" s="12" t="s">
        <v>35</v>
      </c>
      <c r="AX394" s="12" t="s">
        <v>72</v>
      </c>
      <c r="AY394" s="169" t="s">
        <v>124</v>
      </c>
    </row>
    <row r="395" spans="2:51" s="11" customFormat="1" x14ac:dyDescent="0.3">
      <c r="B395" s="156"/>
      <c r="D395" s="166" t="s">
        <v>135</v>
      </c>
      <c r="E395" s="164" t="s">
        <v>3</v>
      </c>
      <c r="F395" s="173" t="s">
        <v>214</v>
      </c>
      <c r="H395" s="174">
        <v>5.7119999999999997</v>
      </c>
      <c r="L395" s="156"/>
      <c r="M395" s="161"/>
      <c r="N395" s="162"/>
      <c r="O395" s="162"/>
      <c r="P395" s="162"/>
      <c r="Q395" s="162"/>
      <c r="R395" s="162"/>
      <c r="S395" s="162"/>
      <c r="T395" s="163"/>
      <c r="AT395" s="164" t="s">
        <v>135</v>
      </c>
      <c r="AU395" s="164" t="s">
        <v>133</v>
      </c>
      <c r="AV395" s="11" t="s">
        <v>133</v>
      </c>
      <c r="AW395" s="11" t="s">
        <v>35</v>
      </c>
      <c r="AX395" s="11" t="s">
        <v>72</v>
      </c>
      <c r="AY395" s="164" t="s">
        <v>124</v>
      </c>
    </row>
    <row r="396" spans="2:51" s="11" customFormat="1" x14ac:dyDescent="0.3">
      <c r="B396" s="156"/>
      <c r="D396" s="166" t="s">
        <v>135</v>
      </c>
      <c r="E396" s="164" t="s">
        <v>3</v>
      </c>
      <c r="F396" s="173" t="s">
        <v>215</v>
      </c>
      <c r="H396" s="174">
        <v>11.256</v>
      </c>
      <c r="L396" s="156"/>
      <c r="M396" s="161"/>
      <c r="N396" s="162"/>
      <c r="O396" s="162"/>
      <c r="P396" s="162"/>
      <c r="Q396" s="162"/>
      <c r="R396" s="162"/>
      <c r="S396" s="162"/>
      <c r="T396" s="163"/>
      <c r="AT396" s="164" t="s">
        <v>135</v>
      </c>
      <c r="AU396" s="164" t="s">
        <v>133</v>
      </c>
      <c r="AV396" s="11" t="s">
        <v>133</v>
      </c>
      <c r="AW396" s="11" t="s">
        <v>35</v>
      </c>
      <c r="AX396" s="11" t="s">
        <v>72</v>
      </c>
      <c r="AY396" s="164" t="s">
        <v>124</v>
      </c>
    </row>
    <row r="397" spans="2:51" s="11" customFormat="1" x14ac:dyDescent="0.3">
      <c r="B397" s="156"/>
      <c r="D397" s="166" t="s">
        <v>135</v>
      </c>
      <c r="E397" s="164" t="s">
        <v>3</v>
      </c>
      <c r="F397" s="173" t="s">
        <v>216</v>
      </c>
      <c r="H397" s="174">
        <v>1.5680000000000001</v>
      </c>
      <c r="L397" s="156"/>
      <c r="M397" s="161"/>
      <c r="N397" s="162"/>
      <c r="O397" s="162"/>
      <c r="P397" s="162"/>
      <c r="Q397" s="162"/>
      <c r="R397" s="162"/>
      <c r="S397" s="162"/>
      <c r="T397" s="163"/>
      <c r="AT397" s="164" t="s">
        <v>135</v>
      </c>
      <c r="AU397" s="164" t="s">
        <v>133</v>
      </c>
      <c r="AV397" s="11" t="s">
        <v>133</v>
      </c>
      <c r="AW397" s="11" t="s">
        <v>35</v>
      </c>
      <c r="AX397" s="11" t="s">
        <v>72</v>
      </c>
      <c r="AY397" s="164" t="s">
        <v>124</v>
      </c>
    </row>
    <row r="398" spans="2:51" s="12" customFormat="1" x14ac:dyDescent="0.3">
      <c r="B398" s="165"/>
      <c r="D398" s="166" t="s">
        <v>135</v>
      </c>
      <c r="E398" s="167" t="s">
        <v>3</v>
      </c>
      <c r="F398" s="168" t="s">
        <v>432</v>
      </c>
      <c r="H398" s="169" t="s">
        <v>3</v>
      </c>
      <c r="L398" s="165"/>
      <c r="M398" s="170"/>
      <c r="N398" s="171"/>
      <c r="O398" s="171"/>
      <c r="P398" s="171"/>
      <c r="Q398" s="171"/>
      <c r="R398" s="171"/>
      <c r="S398" s="171"/>
      <c r="T398" s="172"/>
      <c r="AT398" s="169" t="s">
        <v>135</v>
      </c>
      <c r="AU398" s="169" t="s">
        <v>133</v>
      </c>
      <c r="AV398" s="12" t="s">
        <v>20</v>
      </c>
      <c r="AW398" s="12" t="s">
        <v>35</v>
      </c>
      <c r="AX398" s="12" t="s">
        <v>72</v>
      </c>
      <c r="AY398" s="169" t="s">
        <v>124</v>
      </c>
    </row>
    <row r="399" spans="2:51" s="11" customFormat="1" x14ac:dyDescent="0.3">
      <c r="B399" s="156"/>
      <c r="D399" s="166" t="s">
        <v>135</v>
      </c>
      <c r="E399" s="164" t="s">
        <v>3</v>
      </c>
      <c r="F399" s="173" t="s">
        <v>314</v>
      </c>
      <c r="H399" s="174">
        <v>33.01</v>
      </c>
      <c r="L399" s="156"/>
      <c r="M399" s="161"/>
      <c r="N399" s="162"/>
      <c r="O399" s="162"/>
      <c r="P399" s="162"/>
      <c r="Q399" s="162"/>
      <c r="R399" s="162"/>
      <c r="S399" s="162"/>
      <c r="T399" s="163"/>
      <c r="AT399" s="164" t="s">
        <v>135</v>
      </c>
      <c r="AU399" s="164" t="s">
        <v>133</v>
      </c>
      <c r="AV399" s="11" t="s">
        <v>133</v>
      </c>
      <c r="AW399" s="11" t="s">
        <v>35</v>
      </c>
      <c r="AX399" s="11" t="s">
        <v>72</v>
      </c>
      <c r="AY399" s="164" t="s">
        <v>124</v>
      </c>
    </row>
    <row r="400" spans="2:51" s="11" customFormat="1" x14ac:dyDescent="0.3">
      <c r="B400" s="156"/>
      <c r="D400" s="166" t="s">
        <v>135</v>
      </c>
      <c r="E400" s="164" t="s">
        <v>3</v>
      </c>
      <c r="F400" s="173" t="s">
        <v>315</v>
      </c>
      <c r="H400" s="174">
        <v>9.39</v>
      </c>
      <c r="L400" s="156"/>
      <c r="M400" s="161"/>
      <c r="N400" s="162"/>
      <c r="O400" s="162"/>
      <c r="P400" s="162"/>
      <c r="Q400" s="162"/>
      <c r="R400" s="162"/>
      <c r="S400" s="162"/>
      <c r="T400" s="163"/>
      <c r="AT400" s="164" t="s">
        <v>135</v>
      </c>
      <c r="AU400" s="164" t="s">
        <v>133</v>
      </c>
      <c r="AV400" s="11" t="s">
        <v>133</v>
      </c>
      <c r="AW400" s="11" t="s">
        <v>35</v>
      </c>
      <c r="AX400" s="11" t="s">
        <v>72</v>
      </c>
      <c r="AY400" s="164" t="s">
        <v>124</v>
      </c>
    </row>
    <row r="401" spans="2:65" s="11" customFormat="1" x14ac:dyDescent="0.3">
      <c r="B401" s="156"/>
      <c r="D401" s="166" t="s">
        <v>135</v>
      </c>
      <c r="E401" s="164" t="s">
        <v>3</v>
      </c>
      <c r="F401" s="173" t="s">
        <v>316</v>
      </c>
      <c r="H401" s="174">
        <v>9.39</v>
      </c>
      <c r="L401" s="156"/>
      <c r="M401" s="161"/>
      <c r="N401" s="162"/>
      <c r="O401" s="162"/>
      <c r="P401" s="162"/>
      <c r="Q401" s="162"/>
      <c r="R401" s="162"/>
      <c r="S401" s="162"/>
      <c r="T401" s="163"/>
      <c r="AT401" s="164" t="s">
        <v>135</v>
      </c>
      <c r="AU401" s="164" t="s">
        <v>133</v>
      </c>
      <c r="AV401" s="11" t="s">
        <v>133</v>
      </c>
      <c r="AW401" s="11" t="s">
        <v>35</v>
      </c>
      <c r="AX401" s="11" t="s">
        <v>72</v>
      </c>
      <c r="AY401" s="164" t="s">
        <v>124</v>
      </c>
    </row>
    <row r="402" spans="2:65" s="11" customFormat="1" x14ac:dyDescent="0.3">
      <c r="B402" s="156"/>
      <c r="D402" s="166" t="s">
        <v>135</v>
      </c>
      <c r="E402" s="164" t="s">
        <v>3</v>
      </c>
      <c r="F402" s="173" t="s">
        <v>317</v>
      </c>
      <c r="H402" s="174">
        <v>27.73</v>
      </c>
      <c r="L402" s="156"/>
      <c r="M402" s="161"/>
      <c r="N402" s="162"/>
      <c r="O402" s="162"/>
      <c r="P402" s="162"/>
      <c r="Q402" s="162"/>
      <c r="R402" s="162"/>
      <c r="S402" s="162"/>
      <c r="T402" s="163"/>
      <c r="AT402" s="164" t="s">
        <v>135</v>
      </c>
      <c r="AU402" s="164" t="s">
        <v>133</v>
      </c>
      <c r="AV402" s="11" t="s">
        <v>133</v>
      </c>
      <c r="AW402" s="11" t="s">
        <v>35</v>
      </c>
      <c r="AX402" s="11" t="s">
        <v>72</v>
      </c>
      <c r="AY402" s="164" t="s">
        <v>124</v>
      </c>
    </row>
    <row r="403" spans="2:65" s="12" customFormat="1" x14ac:dyDescent="0.3">
      <c r="B403" s="165"/>
      <c r="D403" s="166" t="s">
        <v>135</v>
      </c>
      <c r="E403" s="167" t="s">
        <v>3</v>
      </c>
      <c r="F403" s="168" t="s">
        <v>275</v>
      </c>
      <c r="H403" s="169" t="s">
        <v>3</v>
      </c>
      <c r="L403" s="165"/>
      <c r="M403" s="170"/>
      <c r="N403" s="171"/>
      <c r="O403" s="171"/>
      <c r="P403" s="171"/>
      <c r="Q403" s="171"/>
      <c r="R403" s="171"/>
      <c r="S403" s="171"/>
      <c r="T403" s="172"/>
      <c r="AT403" s="169" t="s">
        <v>135</v>
      </c>
      <c r="AU403" s="169" t="s">
        <v>133</v>
      </c>
      <c r="AV403" s="12" t="s">
        <v>20</v>
      </c>
      <c r="AW403" s="12" t="s">
        <v>35</v>
      </c>
      <c r="AX403" s="12" t="s">
        <v>72</v>
      </c>
      <c r="AY403" s="169" t="s">
        <v>124</v>
      </c>
    </row>
    <row r="404" spans="2:65" s="11" customFormat="1" x14ac:dyDescent="0.3">
      <c r="B404" s="156"/>
      <c r="D404" s="166" t="s">
        <v>135</v>
      </c>
      <c r="E404" s="164" t="s">
        <v>3</v>
      </c>
      <c r="F404" s="173" t="s">
        <v>433</v>
      </c>
      <c r="H404" s="174">
        <v>54.837000000000003</v>
      </c>
      <c r="L404" s="156"/>
      <c r="M404" s="161"/>
      <c r="N404" s="162"/>
      <c r="O404" s="162"/>
      <c r="P404" s="162"/>
      <c r="Q404" s="162"/>
      <c r="R404" s="162"/>
      <c r="S404" s="162"/>
      <c r="T404" s="163"/>
      <c r="AT404" s="164" t="s">
        <v>135</v>
      </c>
      <c r="AU404" s="164" t="s">
        <v>133</v>
      </c>
      <c r="AV404" s="11" t="s">
        <v>133</v>
      </c>
      <c r="AW404" s="11" t="s">
        <v>35</v>
      </c>
      <c r="AX404" s="11" t="s">
        <v>72</v>
      </c>
      <c r="AY404" s="164" t="s">
        <v>124</v>
      </c>
    </row>
    <row r="405" spans="2:65" s="11" customFormat="1" x14ac:dyDescent="0.3">
      <c r="B405" s="156"/>
      <c r="D405" s="166" t="s">
        <v>135</v>
      </c>
      <c r="E405" s="164" t="s">
        <v>3</v>
      </c>
      <c r="F405" s="173" t="s">
        <v>434</v>
      </c>
      <c r="H405" s="174">
        <v>60.756</v>
      </c>
      <c r="L405" s="156"/>
      <c r="M405" s="161"/>
      <c r="N405" s="162"/>
      <c r="O405" s="162"/>
      <c r="P405" s="162"/>
      <c r="Q405" s="162"/>
      <c r="R405" s="162"/>
      <c r="S405" s="162"/>
      <c r="T405" s="163"/>
      <c r="AT405" s="164" t="s">
        <v>135</v>
      </c>
      <c r="AU405" s="164" t="s">
        <v>133</v>
      </c>
      <c r="AV405" s="11" t="s">
        <v>133</v>
      </c>
      <c r="AW405" s="11" t="s">
        <v>35</v>
      </c>
      <c r="AX405" s="11" t="s">
        <v>72</v>
      </c>
      <c r="AY405" s="164" t="s">
        <v>124</v>
      </c>
    </row>
    <row r="406" spans="2:65" s="13" customFormat="1" x14ac:dyDescent="0.3">
      <c r="B406" s="175"/>
      <c r="D406" s="157" t="s">
        <v>135</v>
      </c>
      <c r="E406" s="176" t="s">
        <v>3</v>
      </c>
      <c r="F406" s="177" t="s">
        <v>160</v>
      </c>
      <c r="H406" s="178">
        <v>1123.231</v>
      </c>
      <c r="L406" s="175"/>
      <c r="M406" s="179"/>
      <c r="N406" s="180"/>
      <c r="O406" s="180"/>
      <c r="P406" s="180"/>
      <c r="Q406" s="180"/>
      <c r="R406" s="180"/>
      <c r="S406" s="180"/>
      <c r="T406" s="181"/>
      <c r="AT406" s="182" t="s">
        <v>135</v>
      </c>
      <c r="AU406" s="182" t="s">
        <v>133</v>
      </c>
      <c r="AV406" s="13" t="s">
        <v>125</v>
      </c>
      <c r="AW406" s="13" t="s">
        <v>35</v>
      </c>
      <c r="AX406" s="13" t="s">
        <v>20</v>
      </c>
      <c r="AY406" s="182" t="s">
        <v>124</v>
      </c>
    </row>
    <row r="407" spans="2:65" s="1" customFormat="1" ht="22.5" customHeight="1" x14ac:dyDescent="0.3">
      <c r="B407" s="144"/>
      <c r="C407" s="145" t="s">
        <v>435</v>
      </c>
      <c r="D407" s="145" t="s">
        <v>127</v>
      </c>
      <c r="E407" s="146" t="s">
        <v>436</v>
      </c>
      <c r="F407" s="147" t="s">
        <v>1029</v>
      </c>
      <c r="G407" s="148" t="s">
        <v>148</v>
      </c>
      <c r="H407" s="149">
        <v>136.16</v>
      </c>
      <c r="I407" s="150"/>
      <c r="J407" s="150">
        <f>ROUND(I407*H407,2)</f>
        <v>0</v>
      </c>
      <c r="K407" s="147" t="s">
        <v>1032</v>
      </c>
      <c r="L407" s="32"/>
      <c r="M407" s="151" t="s">
        <v>3</v>
      </c>
      <c r="N407" s="152" t="s">
        <v>44</v>
      </c>
      <c r="O407" s="153">
        <v>0.216</v>
      </c>
      <c r="P407" s="153">
        <f>O407*H407</f>
        <v>29.41056</v>
      </c>
      <c r="Q407" s="153">
        <v>5.2999999999999998E-4</v>
      </c>
      <c r="R407" s="153">
        <f>Q407*H407</f>
        <v>7.2164800000000001E-2</v>
      </c>
      <c r="S407" s="153">
        <v>0</v>
      </c>
      <c r="T407" s="154">
        <f>S407*H407</f>
        <v>0</v>
      </c>
      <c r="AR407" s="18" t="s">
        <v>132</v>
      </c>
      <c r="AT407" s="18" t="s">
        <v>127</v>
      </c>
      <c r="AU407" s="18" t="s">
        <v>133</v>
      </c>
      <c r="AY407" s="18" t="s">
        <v>124</v>
      </c>
      <c r="BE407" s="155">
        <f>IF(N407="základní",J407,0)</f>
        <v>0</v>
      </c>
      <c r="BF407" s="155">
        <f>IF(N407="snížená",J407,0)</f>
        <v>0</v>
      </c>
      <c r="BG407" s="155">
        <f>IF(N407="zákl. přenesená",J407,0)</f>
        <v>0</v>
      </c>
      <c r="BH407" s="155">
        <f>IF(N407="sníž. přenesená",J407,0)</f>
        <v>0</v>
      </c>
      <c r="BI407" s="155">
        <f>IF(N407="nulová",J407,0)</f>
        <v>0</v>
      </c>
      <c r="BJ407" s="18" t="s">
        <v>133</v>
      </c>
      <c r="BK407" s="155">
        <f>ROUND(I407*H407,2)</f>
        <v>0</v>
      </c>
      <c r="BL407" s="18" t="s">
        <v>132</v>
      </c>
      <c r="BM407" s="18" t="s">
        <v>437</v>
      </c>
    </row>
    <row r="408" spans="2:65" s="11" customFormat="1" x14ac:dyDescent="0.3">
      <c r="B408" s="156"/>
      <c r="D408" s="166" t="s">
        <v>135</v>
      </c>
      <c r="E408" s="164" t="s">
        <v>3</v>
      </c>
      <c r="F408" s="173" t="s">
        <v>339</v>
      </c>
      <c r="H408" s="174">
        <v>102.3</v>
      </c>
      <c r="L408" s="156"/>
      <c r="M408" s="161"/>
      <c r="N408" s="162"/>
      <c r="O408" s="162"/>
      <c r="P408" s="162"/>
      <c r="Q408" s="162"/>
      <c r="R408" s="162"/>
      <c r="S408" s="162"/>
      <c r="T408" s="163"/>
      <c r="AT408" s="164" t="s">
        <v>135</v>
      </c>
      <c r="AU408" s="164" t="s">
        <v>133</v>
      </c>
      <c r="AV408" s="11" t="s">
        <v>133</v>
      </c>
      <c r="AW408" s="11" t="s">
        <v>35</v>
      </c>
      <c r="AX408" s="11" t="s">
        <v>72</v>
      </c>
      <c r="AY408" s="164" t="s">
        <v>124</v>
      </c>
    </row>
    <row r="409" spans="2:65" s="11" customFormat="1" x14ac:dyDescent="0.3">
      <c r="B409" s="156"/>
      <c r="D409" s="166" t="s">
        <v>135</v>
      </c>
      <c r="E409" s="164" t="s">
        <v>3</v>
      </c>
      <c r="F409" s="173" t="s">
        <v>341</v>
      </c>
      <c r="H409" s="174">
        <v>13.86</v>
      </c>
      <c r="L409" s="156"/>
      <c r="M409" s="161"/>
      <c r="N409" s="162"/>
      <c r="O409" s="162"/>
      <c r="P409" s="162"/>
      <c r="Q409" s="162"/>
      <c r="R409" s="162"/>
      <c r="S409" s="162"/>
      <c r="T409" s="163"/>
      <c r="AT409" s="164" t="s">
        <v>135</v>
      </c>
      <c r="AU409" s="164" t="s">
        <v>133</v>
      </c>
      <c r="AV409" s="11" t="s">
        <v>133</v>
      </c>
      <c r="AW409" s="11" t="s">
        <v>35</v>
      </c>
      <c r="AX409" s="11" t="s">
        <v>72</v>
      </c>
      <c r="AY409" s="164" t="s">
        <v>124</v>
      </c>
    </row>
    <row r="410" spans="2:65" s="11" customFormat="1" x14ac:dyDescent="0.3">
      <c r="B410" s="156"/>
      <c r="D410" s="166" t="s">
        <v>135</v>
      </c>
      <c r="E410" s="164" t="s">
        <v>3</v>
      </c>
      <c r="F410" s="173" t="s">
        <v>438</v>
      </c>
      <c r="H410" s="174">
        <v>20</v>
      </c>
      <c r="L410" s="156"/>
      <c r="M410" s="161"/>
      <c r="N410" s="162"/>
      <c r="O410" s="162"/>
      <c r="P410" s="162"/>
      <c r="Q410" s="162"/>
      <c r="R410" s="162"/>
      <c r="S410" s="162"/>
      <c r="T410" s="163"/>
      <c r="AT410" s="164" t="s">
        <v>135</v>
      </c>
      <c r="AU410" s="164" t="s">
        <v>133</v>
      </c>
      <c r="AV410" s="11" t="s">
        <v>133</v>
      </c>
      <c r="AW410" s="11" t="s">
        <v>35</v>
      </c>
      <c r="AX410" s="11" t="s">
        <v>72</v>
      </c>
      <c r="AY410" s="164" t="s">
        <v>124</v>
      </c>
    </row>
    <row r="411" spans="2:65" s="13" customFormat="1" x14ac:dyDescent="0.3">
      <c r="B411" s="175"/>
      <c r="D411" s="157" t="s">
        <v>135</v>
      </c>
      <c r="E411" s="176" t="s">
        <v>3</v>
      </c>
      <c r="F411" s="177" t="s">
        <v>160</v>
      </c>
      <c r="H411" s="178">
        <v>136.16</v>
      </c>
      <c r="L411" s="175"/>
      <c r="M411" s="179"/>
      <c r="N411" s="180"/>
      <c r="O411" s="180"/>
      <c r="P411" s="180"/>
      <c r="Q411" s="180"/>
      <c r="R411" s="180"/>
      <c r="S411" s="180"/>
      <c r="T411" s="181"/>
      <c r="AT411" s="182" t="s">
        <v>135</v>
      </c>
      <c r="AU411" s="182" t="s">
        <v>133</v>
      </c>
      <c r="AV411" s="13" t="s">
        <v>125</v>
      </c>
      <c r="AW411" s="13" t="s">
        <v>35</v>
      </c>
      <c r="AX411" s="13" t="s">
        <v>20</v>
      </c>
      <c r="AY411" s="182" t="s">
        <v>124</v>
      </c>
    </row>
    <row r="412" spans="2:65" s="1" customFormat="1" ht="31.5" customHeight="1" x14ac:dyDescent="0.3">
      <c r="B412" s="144"/>
      <c r="C412" s="145" t="s">
        <v>439</v>
      </c>
      <c r="D412" s="145" t="s">
        <v>127</v>
      </c>
      <c r="E412" s="146" t="s">
        <v>440</v>
      </c>
      <c r="F412" s="147" t="s">
        <v>441</v>
      </c>
      <c r="G412" s="148" t="s">
        <v>139</v>
      </c>
      <c r="H412" s="149">
        <v>215.386</v>
      </c>
      <c r="I412" s="150"/>
      <c r="J412" s="150">
        <f>ROUND(I412*H412,2)</f>
        <v>0</v>
      </c>
      <c r="K412" s="147" t="s">
        <v>131</v>
      </c>
      <c r="L412" s="32"/>
      <c r="M412" s="151" t="s">
        <v>3</v>
      </c>
      <c r="N412" s="152" t="s">
        <v>44</v>
      </c>
      <c r="O412" s="153">
        <v>0.06</v>
      </c>
      <c r="P412" s="153">
        <f>O412*H412</f>
        <v>12.923159999999999</v>
      </c>
      <c r="Q412" s="153">
        <v>1.2E-4</v>
      </c>
      <c r="R412" s="153">
        <f>Q412*H412</f>
        <v>2.5846319999999999E-2</v>
      </c>
      <c r="S412" s="153">
        <v>0</v>
      </c>
      <c r="T412" s="154">
        <f>S412*H412</f>
        <v>0</v>
      </c>
      <c r="AR412" s="18" t="s">
        <v>132</v>
      </c>
      <c r="AT412" s="18" t="s">
        <v>127</v>
      </c>
      <c r="AU412" s="18" t="s">
        <v>133</v>
      </c>
      <c r="AY412" s="18" t="s">
        <v>124</v>
      </c>
      <c r="BE412" s="155">
        <f>IF(N412="základní",J412,0)</f>
        <v>0</v>
      </c>
      <c r="BF412" s="155">
        <f>IF(N412="snížená",J412,0)</f>
        <v>0</v>
      </c>
      <c r="BG412" s="155">
        <f>IF(N412="zákl. přenesená",J412,0)</f>
        <v>0</v>
      </c>
      <c r="BH412" s="155">
        <f>IF(N412="sníž. přenesená",J412,0)</f>
        <v>0</v>
      </c>
      <c r="BI412" s="155">
        <f>IF(N412="nulová",J412,0)</f>
        <v>0</v>
      </c>
      <c r="BJ412" s="18" t="s">
        <v>133</v>
      </c>
      <c r="BK412" s="155">
        <f>ROUND(I412*H412,2)</f>
        <v>0</v>
      </c>
      <c r="BL412" s="18" t="s">
        <v>132</v>
      </c>
      <c r="BM412" s="18" t="s">
        <v>442</v>
      </c>
    </row>
    <row r="413" spans="2:65" s="12" customFormat="1" x14ac:dyDescent="0.3">
      <c r="B413" s="165"/>
      <c r="D413" s="166" t="s">
        <v>135</v>
      </c>
      <c r="E413" s="167" t="s">
        <v>3</v>
      </c>
      <c r="F413" s="168" t="s">
        <v>229</v>
      </c>
      <c r="H413" s="169" t="s">
        <v>3</v>
      </c>
      <c r="L413" s="165"/>
      <c r="M413" s="170"/>
      <c r="N413" s="171"/>
      <c r="O413" s="171"/>
      <c r="P413" s="171"/>
      <c r="Q413" s="171"/>
      <c r="R413" s="171"/>
      <c r="S413" s="171"/>
      <c r="T413" s="172"/>
      <c r="AT413" s="169" t="s">
        <v>135</v>
      </c>
      <c r="AU413" s="169" t="s">
        <v>133</v>
      </c>
      <c r="AV413" s="12" t="s">
        <v>20</v>
      </c>
      <c r="AW413" s="12" t="s">
        <v>35</v>
      </c>
      <c r="AX413" s="12" t="s">
        <v>72</v>
      </c>
      <c r="AY413" s="169" t="s">
        <v>124</v>
      </c>
    </row>
    <row r="414" spans="2:65" s="11" customFormat="1" x14ac:dyDescent="0.3">
      <c r="B414" s="156"/>
      <c r="D414" s="166" t="s">
        <v>135</v>
      </c>
      <c r="E414" s="164" t="s">
        <v>3</v>
      </c>
      <c r="F414" s="173" t="s">
        <v>443</v>
      </c>
      <c r="H414" s="174">
        <v>22.79</v>
      </c>
      <c r="L414" s="156"/>
      <c r="M414" s="161"/>
      <c r="N414" s="162"/>
      <c r="O414" s="162"/>
      <c r="P414" s="162"/>
      <c r="Q414" s="162"/>
      <c r="R414" s="162"/>
      <c r="S414" s="162"/>
      <c r="T414" s="163"/>
      <c r="AT414" s="164" t="s">
        <v>135</v>
      </c>
      <c r="AU414" s="164" t="s">
        <v>133</v>
      </c>
      <c r="AV414" s="11" t="s">
        <v>133</v>
      </c>
      <c r="AW414" s="11" t="s">
        <v>35</v>
      </c>
      <c r="AX414" s="11" t="s">
        <v>72</v>
      </c>
      <c r="AY414" s="164" t="s">
        <v>124</v>
      </c>
    </row>
    <row r="415" spans="2:65" s="11" customFormat="1" x14ac:dyDescent="0.3">
      <c r="B415" s="156"/>
      <c r="D415" s="166" t="s">
        <v>135</v>
      </c>
      <c r="E415" s="164" t="s">
        <v>3</v>
      </c>
      <c r="F415" s="173" t="s">
        <v>444</v>
      </c>
      <c r="H415" s="174">
        <v>192.596</v>
      </c>
      <c r="L415" s="156"/>
      <c r="M415" s="161"/>
      <c r="N415" s="162"/>
      <c r="O415" s="162"/>
      <c r="P415" s="162"/>
      <c r="Q415" s="162"/>
      <c r="R415" s="162"/>
      <c r="S415" s="162"/>
      <c r="T415" s="163"/>
      <c r="AT415" s="164" t="s">
        <v>135</v>
      </c>
      <c r="AU415" s="164" t="s">
        <v>133</v>
      </c>
      <c r="AV415" s="11" t="s">
        <v>133</v>
      </c>
      <c r="AW415" s="11" t="s">
        <v>35</v>
      </c>
      <c r="AX415" s="11" t="s">
        <v>72</v>
      </c>
      <c r="AY415" s="164" t="s">
        <v>124</v>
      </c>
    </row>
    <row r="416" spans="2:65" s="13" customFormat="1" x14ac:dyDescent="0.3">
      <c r="B416" s="175"/>
      <c r="D416" s="157" t="s">
        <v>135</v>
      </c>
      <c r="E416" s="176" t="s">
        <v>3</v>
      </c>
      <c r="F416" s="177" t="s">
        <v>160</v>
      </c>
      <c r="H416" s="178">
        <v>215.386</v>
      </c>
      <c r="L416" s="175"/>
      <c r="M416" s="179"/>
      <c r="N416" s="180"/>
      <c r="O416" s="180"/>
      <c r="P416" s="180"/>
      <c r="Q416" s="180"/>
      <c r="R416" s="180"/>
      <c r="S416" s="180"/>
      <c r="T416" s="181"/>
      <c r="AT416" s="182" t="s">
        <v>135</v>
      </c>
      <c r="AU416" s="182" t="s">
        <v>133</v>
      </c>
      <c r="AV416" s="13" t="s">
        <v>125</v>
      </c>
      <c r="AW416" s="13" t="s">
        <v>35</v>
      </c>
      <c r="AX416" s="13" t="s">
        <v>20</v>
      </c>
      <c r="AY416" s="182" t="s">
        <v>124</v>
      </c>
    </row>
    <row r="417" spans="2:65" s="1" customFormat="1" ht="31.5" customHeight="1" x14ac:dyDescent="0.3">
      <c r="B417" s="144"/>
      <c r="C417" s="145" t="s">
        <v>445</v>
      </c>
      <c r="D417" s="145" t="s">
        <v>127</v>
      </c>
      <c r="E417" s="146" t="s">
        <v>446</v>
      </c>
      <c r="F417" s="147" t="s">
        <v>441</v>
      </c>
      <c r="G417" s="148" t="s">
        <v>139</v>
      </c>
      <c r="H417" s="149">
        <v>124</v>
      </c>
      <c r="I417" s="150"/>
      <c r="J417" s="150">
        <f>ROUND(I417*H417,2)</f>
        <v>0</v>
      </c>
      <c r="K417" s="147" t="s">
        <v>1032</v>
      </c>
      <c r="L417" s="32"/>
      <c r="M417" s="151" t="s">
        <v>3</v>
      </c>
      <c r="N417" s="152" t="s">
        <v>44</v>
      </c>
      <c r="O417" s="153">
        <v>0.06</v>
      </c>
      <c r="P417" s="153">
        <f>O417*H417</f>
        <v>7.4399999999999995</v>
      </c>
      <c r="Q417" s="153">
        <v>1.2E-4</v>
      </c>
      <c r="R417" s="153">
        <f>Q417*H417</f>
        <v>1.4880000000000001E-2</v>
      </c>
      <c r="S417" s="153">
        <v>0</v>
      </c>
      <c r="T417" s="154">
        <f>S417*H417</f>
        <v>0</v>
      </c>
      <c r="AR417" s="18" t="s">
        <v>132</v>
      </c>
      <c r="AT417" s="18" t="s">
        <v>127</v>
      </c>
      <c r="AU417" s="18" t="s">
        <v>133</v>
      </c>
      <c r="AY417" s="18" t="s">
        <v>124</v>
      </c>
      <c r="BE417" s="155">
        <f>IF(N417="základní",J417,0)</f>
        <v>0</v>
      </c>
      <c r="BF417" s="155">
        <f>IF(N417="snížená",J417,0)</f>
        <v>0</v>
      </c>
      <c r="BG417" s="155">
        <f>IF(N417="zákl. přenesená",J417,0)</f>
        <v>0</v>
      </c>
      <c r="BH417" s="155">
        <f>IF(N417="sníž. přenesená",J417,0)</f>
        <v>0</v>
      </c>
      <c r="BI417" s="155">
        <f>IF(N417="nulová",J417,0)</f>
        <v>0</v>
      </c>
      <c r="BJ417" s="18" t="s">
        <v>133</v>
      </c>
      <c r="BK417" s="155">
        <f>ROUND(I417*H417,2)</f>
        <v>0</v>
      </c>
      <c r="BL417" s="18" t="s">
        <v>132</v>
      </c>
      <c r="BM417" s="18" t="s">
        <v>447</v>
      </c>
    </row>
    <row r="418" spans="2:65" s="12" customFormat="1" x14ac:dyDescent="0.3">
      <c r="B418" s="165"/>
      <c r="D418" s="166" t="s">
        <v>135</v>
      </c>
      <c r="E418" s="167" t="s">
        <v>3</v>
      </c>
      <c r="F418" s="168" t="s">
        <v>448</v>
      </c>
      <c r="H418" s="169" t="s">
        <v>3</v>
      </c>
      <c r="L418" s="165"/>
      <c r="M418" s="170"/>
      <c r="N418" s="171"/>
      <c r="O418" s="171"/>
      <c r="P418" s="171"/>
      <c r="Q418" s="171"/>
      <c r="R418" s="171"/>
      <c r="S418" s="171"/>
      <c r="T418" s="172"/>
      <c r="AT418" s="169" t="s">
        <v>135</v>
      </c>
      <c r="AU418" s="169" t="s">
        <v>133</v>
      </c>
      <c r="AV418" s="12" t="s">
        <v>20</v>
      </c>
      <c r="AW418" s="12" t="s">
        <v>35</v>
      </c>
      <c r="AX418" s="12" t="s">
        <v>72</v>
      </c>
      <c r="AY418" s="169" t="s">
        <v>124</v>
      </c>
    </row>
    <row r="419" spans="2:65" s="11" customFormat="1" x14ac:dyDescent="0.3">
      <c r="B419" s="156"/>
      <c r="D419" s="166" t="s">
        <v>135</v>
      </c>
      <c r="E419" s="164" t="s">
        <v>3</v>
      </c>
      <c r="F419" s="173" t="s">
        <v>449</v>
      </c>
      <c r="H419" s="174">
        <v>124</v>
      </c>
      <c r="L419" s="156"/>
      <c r="M419" s="161"/>
      <c r="N419" s="162"/>
      <c r="O419" s="162"/>
      <c r="P419" s="162"/>
      <c r="Q419" s="162"/>
      <c r="R419" s="162"/>
      <c r="S419" s="162"/>
      <c r="T419" s="163"/>
      <c r="AT419" s="164" t="s">
        <v>135</v>
      </c>
      <c r="AU419" s="164" t="s">
        <v>133</v>
      </c>
      <c r="AV419" s="11" t="s">
        <v>133</v>
      </c>
      <c r="AW419" s="11" t="s">
        <v>35</v>
      </c>
      <c r="AX419" s="11" t="s">
        <v>72</v>
      </c>
      <c r="AY419" s="164" t="s">
        <v>124</v>
      </c>
    </row>
    <row r="420" spans="2:65" s="13" customFormat="1" x14ac:dyDescent="0.3">
      <c r="B420" s="175"/>
      <c r="D420" s="157" t="s">
        <v>135</v>
      </c>
      <c r="E420" s="176" t="s">
        <v>3</v>
      </c>
      <c r="F420" s="177" t="s">
        <v>160</v>
      </c>
      <c r="H420" s="178">
        <v>124</v>
      </c>
      <c r="L420" s="175"/>
      <c r="M420" s="179"/>
      <c r="N420" s="180"/>
      <c r="O420" s="180"/>
      <c r="P420" s="180"/>
      <c r="Q420" s="180"/>
      <c r="R420" s="180"/>
      <c r="S420" s="180"/>
      <c r="T420" s="181"/>
      <c r="AT420" s="182" t="s">
        <v>135</v>
      </c>
      <c r="AU420" s="182" t="s">
        <v>133</v>
      </c>
      <c r="AV420" s="13" t="s">
        <v>125</v>
      </c>
      <c r="AW420" s="13" t="s">
        <v>35</v>
      </c>
      <c r="AX420" s="13" t="s">
        <v>20</v>
      </c>
      <c r="AY420" s="182" t="s">
        <v>124</v>
      </c>
    </row>
    <row r="421" spans="2:65" s="1" customFormat="1" ht="22.5" customHeight="1" x14ac:dyDescent="0.3">
      <c r="B421" s="144"/>
      <c r="C421" s="145" t="s">
        <v>450</v>
      </c>
      <c r="D421" s="145" t="s">
        <v>127</v>
      </c>
      <c r="E421" s="146" t="s">
        <v>451</v>
      </c>
      <c r="F421" s="147" t="s">
        <v>452</v>
      </c>
      <c r="G421" s="148" t="s">
        <v>139</v>
      </c>
      <c r="H421" s="149">
        <v>1322.6320000000001</v>
      </c>
      <c r="I421" s="150"/>
      <c r="J421" s="150">
        <f>ROUND(I421*H421,2)</f>
        <v>0</v>
      </c>
      <c r="K421" s="147" t="s">
        <v>131</v>
      </c>
      <c r="L421" s="32"/>
      <c r="M421" s="151" t="s">
        <v>3</v>
      </c>
      <c r="N421" s="152" t="s">
        <v>44</v>
      </c>
      <c r="O421" s="153">
        <v>0.14000000000000001</v>
      </c>
      <c r="P421" s="153">
        <f>O421*H421</f>
        <v>185.16848000000002</v>
      </c>
      <c r="Q421" s="153">
        <v>0</v>
      </c>
      <c r="R421" s="153">
        <f>Q421*H421</f>
        <v>0</v>
      </c>
      <c r="S421" s="153">
        <v>0</v>
      </c>
      <c r="T421" s="154">
        <f>S421*H421</f>
        <v>0</v>
      </c>
      <c r="AR421" s="18" t="s">
        <v>132</v>
      </c>
      <c r="AT421" s="18" t="s">
        <v>127</v>
      </c>
      <c r="AU421" s="18" t="s">
        <v>133</v>
      </c>
      <c r="AY421" s="18" t="s">
        <v>124</v>
      </c>
      <c r="BE421" s="155">
        <f>IF(N421="základní",J421,0)</f>
        <v>0</v>
      </c>
      <c r="BF421" s="155">
        <f>IF(N421="snížená",J421,0)</f>
        <v>0</v>
      </c>
      <c r="BG421" s="155">
        <f>IF(N421="zákl. přenesená",J421,0)</f>
        <v>0</v>
      </c>
      <c r="BH421" s="155">
        <f>IF(N421="sníž. přenesená",J421,0)</f>
        <v>0</v>
      </c>
      <c r="BI421" s="155">
        <f>IF(N421="nulová",J421,0)</f>
        <v>0</v>
      </c>
      <c r="BJ421" s="18" t="s">
        <v>133</v>
      </c>
      <c r="BK421" s="155">
        <f>ROUND(I421*H421,2)</f>
        <v>0</v>
      </c>
      <c r="BL421" s="18" t="s">
        <v>132</v>
      </c>
      <c r="BM421" s="18" t="s">
        <v>453</v>
      </c>
    </row>
    <row r="422" spans="2:65" s="11" customFormat="1" x14ac:dyDescent="0.3">
      <c r="B422" s="156"/>
      <c r="D422" s="157" t="s">
        <v>135</v>
      </c>
      <c r="E422" s="158" t="s">
        <v>3</v>
      </c>
      <c r="F422" s="159" t="s">
        <v>454</v>
      </c>
      <c r="H422" s="160">
        <v>1322.6320000000001</v>
      </c>
      <c r="L422" s="156"/>
      <c r="M422" s="161"/>
      <c r="N422" s="162"/>
      <c r="O422" s="162"/>
      <c r="P422" s="162"/>
      <c r="Q422" s="162"/>
      <c r="R422" s="162"/>
      <c r="S422" s="162"/>
      <c r="T422" s="163"/>
      <c r="AT422" s="164" t="s">
        <v>135</v>
      </c>
      <c r="AU422" s="164" t="s">
        <v>133</v>
      </c>
      <c r="AV422" s="11" t="s">
        <v>133</v>
      </c>
      <c r="AW422" s="11" t="s">
        <v>35</v>
      </c>
      <c r="AX422" s="11" t="s">
        <v>20</v>
      </c>
      <c r="AY422" s="164" t="s">
        <v>124</v>
      </c>
    </row>
    <row r="423" spans="2:65" s="1" customFormat="1" ht="31.5" customHeight="1" x14ac:dyDescent="0.3">
      <c r="B423" s="144"/>
      <c r="C423" s="145" t="s">
        <v>455</v>
      </c>
      <c r="D423" s="145" t="s">
        <v>127</v>
      </c>
      <c r="E423" s="146" t="s">
        <v>456</v>
      </c>
      <c r="F423" s="147" t="s">
        <v>457</v>
      </c>
      <c r="G423" s="148" t="s">
        <v>130</v>
      </c>
      <c r="H423" s="149">
        <v>3.5249999999999999</v>
      </c>
      <c r="I423" s="150"/>
      <c r="J423" s="150">
        <f>ROUND(I423*H423,2)</f>
        <v>0</v>
      </c>
      <c r="K423" s="147" t="s">
        <v>131</v>
      </c>
      <c r="L423" s="32"/>
      <c r="M423" s="151" t="s">
        <v>3</v>
      </c>
      <c r="N423" s="152" t="s">
        <v>44</v>
      </c>
      <c r="O423" s="153">
        <v>3.2130000000000001</v>
      </c>
      <c r="P423" s="153">
        <f>O423*H423</f>
        <v>11.325825</v>
      </c>
      <c r="Q423" s="153">
        <v>2.45329</v>
      </c>
      <c r="R423" s="153">
        <f>Q423*H423</f>
        <v>8.6478472499999999</v>
      </c>
      <c r="S423" s="153">
        <v>0</v>
      </c>
      <c r="T423" s="154">
        <f>S423*H423</f>
        <v>0</v>
      </c>
      <c r="AR423" s="18" t="s">
        <v>132</v>
      </c>
      <c r="AT423" s="18" t="s">
        <v>127</v>
      </c>
      <c r="AU423" s="18" t="s">
        <v>133</v>
      </c>
      <c r="AY423" s="18" t="s">
        <v>124</v>
      </c>
      <c r="BE423" s="155">
        <f>IF(N423="základní",J423,0)</f>
        <v>0</v>
      </c>
      <c r="BF423" s="155">
        <f>IF(N423="snížená",J423,0)</f>
        <v>0</v>
      </c>
      <c r="BG423" s="155">
        <f>IF(N423="zákl. přenesená",J423,0)</f>
        <v>0</v>
      </c>
      <c r="BH423" s="155">
        <f>IF(N423="sníž. přenesená",J423,0)</f>
        <v>0</v>
      </c>
      <c r="BI423" s="155">
        <f>IF(N423="nulová",J423,0)</f>
        <v>0</v>
      </c>
      <c r="BJ423" s="18" t="s">
        <v>133</v>
      </c>
      <c r="BK423" s="155">
        <f>ROUND(I423*H423,2)</f>
        <v>0</v>
      </c>
      <c r="BL423" s="18" t="s">
        <v>132</v>
      </c>
      <c r="BM423" s="18" t="s">
        <v>458</v>
      </c>
    </row>
    <row r="424" spans="2:65" s="12" customFormat="1" x14ac:dyDescent="0.3">
      <c r="B424" s="165"/>
      <c r="D424" s="166" t="s">
        <v>135</v>
      </c>
      <c r="E424" s="167" t="s">
        <v>3</v>
      </c>
      <c r="F424" s="168" t="s">
        <v>459</v>
      </c>
      <c r="H424" s="169" t="s">
        <v>3</v>
      </c>
      <c r="L424" s="165"/>
      <c r="M424" s="170"/>
      <c r="N424" s="171"/>
      <c r="O424" s="171"/>
      <c r="P424" s="171"/>
      <c r="Q424" s="171"/>
      <c r="R424" s="171"/>
      <c r="S424" s="171"/>
      <c r="T424" s="172"/>
      <c r="AT424" s="169" t="s">
        <v>135</v>
      </c>
      <c r="AU424" s="169" t="s">
        <v>133</v>
      </c>
      <c r="AV424" s="12" t="s">
        <v>20</v>
      </c>
      <c r="AW424" s="12" t="s">
        <v>35</v>
      </c>
      <c r="AX424" s="12" t="s">
        <v>72</v>
      </c>
      <c r="AY424" s="169" t="s">
        <v>124</v>
      </c>
    </row>
    <row r="425" spans="2:65" s="11" customFormat="1" x14ac:dyDescent="0.3">
      <c r="B425" s="156"/>
      <c r="D425" s="166" t="s">
        <v>135</v>
      </c>
      <c r="E425" s="164" t="s">
        <v>3</v>
      </c>
      <c r="F425" s="173" t="s">
        <v>460</v>
      </c>
      <c r="H425" s="174">
        <v>3.4390000000000001</v>
      </c>
      <c r="L425" s="156"/>
      <c r="M425" s="161"/>
      <c r="N425" s="162"/>
      <c r="O425" s="162"/>
      <c r="P425" s="162"/>
      <c r="Q425" s="162"/>
      <c r="R425" s="162"/>
      <c r="S425" s="162"/>
      <c r="T425" s="163"/>
      <c r="AT425" s="164" t="s">
        <v>135</v>
      </c>
      <c r="AU425" s="164" t="s">
        <v>133</v>
      </c>
      <c r="AV425" s="11" t="s">
        <v>133</v>
      </c>
      <c r="AW425" s="11" t="s">
        <v>35</v>
      </c>
      <c r="AX425" s="11" t="s">
        <v>72</v>
      </c>
      <c r="AY425" s="164" t="s">
        <v>124</v>
      </c>
    </row>
    <row r="426" spans="2:65" s="11" customFormat="1" x14ac:dyDescent="0.3">
      <c r="B426" s="156"/>
      <c r="D426" s="166" t="s">
        <v>135</v>
      </c>
      <c r="E426" s="164" t="s">
        <v>3</v>
      </c>
      <c r="F426" s="173" t="s">
        <v>461</v>
      </c>
      <c r="H426" s="174">
        <v>8.5999999999999993E-2</v>
      </c>
      <c r="L426" s="156"/>
      <c r="M426" s="161"/>
      <c r="N426" s="162"/>
      <c r="O426" s="162"/>
      <c r="P426" s="162"/>
      <c r="Q426" s="162"/>
      <c r="R426" s="162"/>
      <c r="S426" s="162"/>
      <c r="T426" s="163"/>
      <c r="AT426" s="164" t="s">
        <v>135</v>
      </c>
      <c r="AU426" s="164" t="s">
        <v>133</v>
      </c>
      <c r="AV426" s="11" t="s">
        <v>133</v>
      </c>
      <c r="AW426" s="11" t="s">
        <v>35</v>
      </c>
      <c r="AX426" s="11" t="s">
        <v>72</v>
      </c>
      <c r="AY426" s="164" t="s">
        <v>124</v>
      </c>
    </row>
    <row r="427" spans="2:65" s="13" customFormat="1" x14ac:dyDescent="0.3">
      <c r="B427" s="175"/>
      <c r="D427" s="157" t="s">
        <v>135</v>
      </c>
      <c r="E427" s="176" t="s">
        <v>3</v>
      </c>
      <c r="F427" s="177" t="s">
        <v>160</v>
      </c>
      <c r="H427" s="178">
        <v>3.5249999999999999</v>
      </c>
      <c r="L427" s="175"/>
      <c r="M427" s="179"/>
      <c r="N427" s="180"/>
      <c r="O427" s="180"/>
      <c r="P427" s="180"/>
      <c r="Q427" s="180"/>
      <c r="R427" s="180"/>
      <c r="S427" s="180"/>
      <c r="T427" s="181"/>
      <c r="AT427" s="182" t="s">
        <v>135</v>
      </c>
      <c r="AU427" s="182" t="s">
        <v>133</v>
      </c>
      <c r="AV427" s="13" t="s">
        <v>125</v>
      </c>
      <c r="AW427" s="13" t="s">
        <v>35</v>
      </c>
      <c r="AX427" s="13" t="s">
        <v>20</v>
      </c>
      <c r="AY427" s="182" t="s">
        <v>124</v>
      </c>
    </row>
    <row r="428" spans="2:65" s="1" customFormat="1" ht="31.5" customHeight="1" x14ac:dyDescent="0.3">
      <c r="B428" s="144"/>
      <c r="C428" s="145" t="s">
        <v>462</v>
      </c>
      <c r="D428" s="145" t="s">
        <v>127</v>
      </c>
      <c r="E428" s="146" t="s">
        <v>463</v>
      </c>
      <c r="F428" s="147" t="s">
        <v>464</v>
      </c>
      <c r="G428" s="148" t="s">
        <v>130</v>
      </c>
      <c r="H428" s="149">
        <v>3.87</v>
      </c>
      <c r="I428" s="150"/>
      <c r="J428" s="150">
        <f>ROUND(I428*H428,2)</f>
        <v>0</v>
      </c>
      <c r="K428" s="147" t="s">
        <v>131</v>
      </c>
      <c r="L428" s="32"/>
      <c r="M428" s="151" t="s">
        <v>3</v>
      </c>
      <c r="N428" s="152" t="s">
        <v>44</v>
      </c>
      <c r="O428" s="153">
        <v>2.3170000000000002</v>
      </c>
      <c r="P428" s="153">
        <f>O428*H428</f>
        <v>8.9667900000000014</v>
      </c>
      <c r="Q428" s="153">
        <v>2.2563399999999998</v>
      </c>
      <c r="R428" s="153">
        <f>Q428*H428</f>
        <v>8.7320358000000002</v>
      </c>
      <c r="S428" s="153">
        <v>0</v>
      </c>
      <c r="T428" s="154">
        <f>S428*H428</f>
        <v>0</v>
      </c>
      <c r="AR428" s="18" t="s">
        <v>132</v>
      </c>
      <c r="AT428" s="18" t="s">
        <v>127</v>
      </c>
      <c r="AU428" s="18" t="s">
        <v>133</v>
      </c>
      <c r="AY428" s="18" t="s">
        <v>124</v>
      </c>
      <c r="BE428" s="155">
        <f>IF(N428="základní",J428,0)</f>
        <v>0</v>
      </c>
      <c r="BF428" s="155">
        <f>IF(N428="snížená",J428,0)</f>
        <v>0</v>
      </c>
      <c r="BG428" s="155">
        <f>IF(N428="zákl. přenesená",J428,0)</f>
        <v>0</v>
      </c>
      <c r="BH428" s="155">
        <f>IF(N428="sníž. přenesená",J428,0)</f>
        <v>0</v>
      </c>
      <c r="BI428" s="155">
        <f>IF(N428="nulová",J428,0)</f>
        <v>0</v>
      </c>
      <c r="BJ428" s="18" t="s">
        <v>133</v>
      </c>
      <c r="BK428" s="155">
        <f>ROUND(I428*H428,2)</f>
        <v>0</v>
      </c>
      <c r="BL428" s="18" t="s">
        <v>132</v>
      </c>
      <c r="BM428" s="18" t="s">
        <v>465</v>
      </c>
    </row>
    <row r="429" spans="2:65" s="12" customFormat="1" x14ac:dyDescent="0.3">
      <c r="B429" s="165"/>
      <c r="D429" s="166" t="s">
        <v>135</v>
      </c>
      <c r="E429" s="167" t="s">
        <v>3</v>
      </c>
      <c r="F429" s="168" t="s">
        <v>466</v>
      </c>
      <c r="H429" s="169" t="s">
        <v>3</v>
      </c>
      <c r="L429" s="165"/>
      <c r="M429" s="170"/>
      <c r="N429" s="171"/>
      <c r="O429" s="171"/>
      <c r="P429" s="171"/>
      <c r="Q429" s="171"/>
      <c r="R429" s="171"/>
      <c r="S429" s="171"/>
      <c r="T429" s="172"/>
      <c r="AT429" s="169" t="s">
        <v>135</v>
      </c>
      <c r="AU429" s="169" t="s">
        <v>133</v>
      </c>
      <c r="AV429" s="12" t="s">
        <v>20</v>
      </c>
      <c r="AW429" s="12" t="s">
        <v>35</v>
      </c>
      <c r="AX429" s="12" t="s">
        <v>72</v>
      </c>
      <c r="AY429" s="169" t="s">
        <v>124</v>
      </c>
    </row>
    <row r="430" spans="2:65" s="11" customFormat="1" x14ac:dyDescent="0.3">
      <c r="B430" s="156"/>
      <c r="D430" s="157" t="s">
        <v>135</v>
      </c>
      <c r="E430" s="158" t="s">
        <v>3</v>
      </c>
      <c r="F430" s="159" t="s">
        <v>467</v>
      </c>
      <c r="H430" s="160">
        <v>3.87</v>
      </c>
      <c r="L430" s="156"/>
      <c r="M430" s="161"/>
      <c r="N430" s="162"/>
      <c r="O430" s="162"/>
      <c r="P430" s="162"/>
      <c r="Q430" s="162"/>
      <c r="R430" s="162"/>
      <c r="S430" s="162"/>
      <c r="T430" s="163"/>
      <c r="AT430" s="164" t="s">
        <v>135</v>
      </c>
      <c r="AU430" s="164" t="s">
        <v>133</v>
      </c>
      <c r="AV430" s="11" t="s">
        <v>133</v>
      </c>
      <c r="AW430" s="11" t="s">
        <v>35</v>
      </c>
      <c r="AX430" s="11" t="s">
        <v>20</v>
      </c>
      <c r="AY430" s="164" t="s">
        <v>124</v>
      </c>
    </row>
    <row r="431" spans="2:65" s="1" customFormat="1" ht="31.5" customHeight="1" x14ac:dyDescent="0.3">
      <c r="B431" s="144"/>
      <c r="C431" s="145" t="s">
        <v>468</v>
      </c>
      <c r="D431" s="145" t="s">
        <v>127</v>
      </c>
      <c r="E431" s="146" t="s">
        <v>469</v>
      </c>
      <c r="F431" s="147" t="s">
        <v>470</v>
      </c>
      <c r="G431" s="148" t="s">
        <v>130</v>
      </c>
      <c r="H431" s="149">
        <v>3.5249999999999999</v>
      </c>
      <c r="I431" s="150"/>
      <c r="J431" s="150">
        <f>ROUND(I431*H431,2)</f>
        <v>0</v>
      </c>
      <c r="K431" s="147" t="s">
        <v>131</v>
      </c>
      <c r="L431" s="32"/>
      <c r="M431" s="151" t="s">
        <v>3</v>
      </c>
      <c r="N431" s="152" t="s">
        <v>44</v>
      </c>
      <c r="O431" s="153">
        <v>0.82</v>
      </c>
      <c r="P431" s="153">
        <f>O431*H431</f>
        <v>2.8904999999999998</v>
      </c>
      <c r="Q431" s="153">
        <v>0</v>
      </c>
      <c r="R431" s="153">
        <f>Q431*H431</f>
        <v>0</v>
      </c>
      <c r="S431" s="153">
        <v>0</v>
      </c>
      <c r="T431" s="154">
        <f>S431*H431</f>
        <v>0</v>
      </c>
      <c r="AR431" s="18" t="s">
        <v>132</v>
      </c>
      <c r="AT431" s="18" t="s">
        <v>127</v>
      </c>
      <c r="AU431" s="18" t="s">
        <v>133</v>
      </c>
      <c r="AY431" s="18" t="s">
        <v>124</v>
      </c>
      <c r="BE431" s="155">
        <f>IF(N431="základní",J431,0)</f>
        <v>0</v>
      </c>
      <c r="BF431" s="155">
        <f>IF(N431="snížená",J431,0)</f>
        <v>0</v>
      </c>
      <c r="BG431" s="155">
        <f>IF(N431="zákl. přenesená",J431,0)</f>
        <v>0</v>
      </c>
      <c r="BH431" s="155">
        <f>IF(N431="sníž. přenesená",J431,0)</f>
        <v>0</v>
      </c>
      <c r="BI431" s="155">
        <f>IF(N431="nulová",J431,0)</f>
        <v>0</v>
      </c>
      <c r="BJ431" s="18" t="s">
        <v>133</v>
      </c>
      <c r="BK431" s="155">
        <f>ROUND(I431*H431,2)</f>
        <v>0</v>
      </c>
      <c r="BL431" s="18" t="s">
        <v>132</v>
      </c>
      <c r="BM431" s="18" t="s">
        <v>471</v>
      </c>
    </row>
    <row r="432" spans="2:65" s="1" customFormat="1" ht="31.5" customHeight="1" x14ac:dyDescent="0.3">
      <c r="B432" s="144"/>
      <c r="C432" s="145" t="s">
        <v>472</v>
      </c>
      <c r="D432" s="145" t="s">
        <v>127</v>
      </c>
      <c r="E432" s="146" t="s">
        <v>473</v>
      </c>
      <c r="F432" s="147" t="s">
        <v>474</v>
      </c>
      <c r="G432" s="148" t="s">
        <v>130</v>
      </c>
      <c r="H432" s="149">
        <v>3.5249999999999999</v>
      </c>
      <c r="I432" s="150"/>
      <c r="J432" s="150">
        <f>ROUND(I432*H432,2)</f>
        <v>0</v>
      </c>
      <c r="K432" s="147" t="s">
        <v>131</v>
      </c>
      <c r="L432" s="32"/>
      <c r="M432" s="151" t="s">
        <v>3</v>
      </c>
      <c r="N432" s="152" t="s">
        <v>44</v>
      </c>
      <c r="O432" s="153">
        <v>0.625</v>
      </c>
      <c r="P432" s="153">
        <f>O432*H432</f>
        <v>2.203125</v>
      </c>
      <c r="Q432" s="153">
        <v>0</v>
      </c>
      <c r="R432" s="153">
        <f>Q432*H432</f>
        <v>0</v>
      </c>
      <c r="S432" s="153">
        <v>0</v>
      </c>
      <c r="T432" s="154">
        <f>S432*H432</f>
        <v>0</v>
      </c>
      <c r="AR432" s="18" t="s">
        <v>132</v>
      </c>
      <c r="AT432" s="18" t="s">
        <v>127</v>
      </c>
      <c r="AU432" s="18" t="s">
        <v>133</v>
      </c>
      <c r="AY432" s="18" t="s">
        <v>124</v>
      </c>
      <c r="BE432" s="155">
        <f>IF(N432="základní",J432,0)</f>
        <v>0</v>
      </c>
      <c r="BF432" s="155">
        <f>IF(N432="snížená",J432,0)</f>
        <v>0</v>
      </c>
      <c r="BG432" s="155">
        <f>IF(N432="zákl. přenesená",J432,0)</f>
        <v>0</v>
      </c>
      <c r="BH432" s="155">
        <f>IF(N432="sníž. přenesená",J432,0)</f>
        <v>0</v>
      </c>
      <c r="BI432" s="155">
        <f>IF(N432="nulová",J432,0)</f>
        <v>0</v>
      </c>
      <c r="BJ432" s="18" t="s">
        <v>133</v>
      </c>
      <c r="BK432" s="155">
        <f>ROUND(I432*H432,2)</f>
        <v>0</v>
      </c>
      <c r="BL432" s="18" t="s">
        <v>132</v>
      </c>
      <c r="BM432" s="18" t="s">
        <v>475</v>
      </c>
    </row>
    <row r="433" spans="2:65" s="1" customFormat="1" ht="22.5" customHeight="1" x14ac:dyDescent="0.3">
      <c r="B433" s="144"/>
      <c r="C433" s="145" t="s">
        <v>476</v>
      </c>
      <c r="D433" s="145" t="s">
        <v>127</v>
      </c>
      <c r="E433" s="146" t="s">
        <v>477</v>
      </c>
      <c r="F433" s="147" t="s">
        <v>478</v>
      </c>
      <c r="G433" s="148" t="s">
        <v>139</v>
      </c>
      <c r="H433" s="149">
        <v>5.04</v>
      </c>
      <c r="I433" s="150"/>
      <c r="J433" s="150">
        <f>ROUND(I433*H433,2)</f>
        <v>0</v>
      </c>
      <c r="K433" s="147" t="s">
        <v>131</v>
      </c>
      <c r="L433" s="32"/>
      <c r="M433" s="151" t="s">
        <v>3</v>
      </c>
      <c r="N433" s="152" t="s">
        <v>44</v>
      </c>
      <c r="O433" s="153">
        <v>0.39600000000000002</v>
      </c>
      <c r="P433" s="153">
        <f>O433*H433</f>
        <v>1.9958400000000001</v>
      </c>
      <c r="Q433" s="153">
        <v>1.3520000000000001E-2</v>
      </c>
      <c r="R433" s="153">
        <f>Q433*H433</f>
        <v>6.8140800000000001E-2</v>
      </c>
      <c r="S433" s="153">
        <v>0</v>
      </c>
      <c r="T433" s="154">
        <f>S433*H433</f>
        <v>0</v>
      </c>
      <c r="AR433" s="18" t="s">
        <v>132</v>
      </c>
      <c r="AT433" s="18" t="s">
        <v>127</v>
      </c>
      <c r="AU433" s="18" t="s">
        <v>133</v>
      </c>
      <c r="AY433" s="18" t="s">
        <v>124</v>
      </c>
      <c r="BE433" s="155">
        <f>IF(N433="základní",J433,0)</f>
        <v>0</v>
      </c>
      <c r="BF433" s="155">
        <f>IF(N433="snížená",J433,0)</f>
        <v>0</v>
      </c>
      <c r="BG433" s="155">
        <f>IF(N433="zákl. přenesená",J433,0)</f>
        <v>0</v>
      </c>
      <c r="BH433" s="155">
        <f>IF(N433="sníž. přenesená",J433,0)</f>
        <v>0</v>
      </c>
      <c r="BI433" s="155">
        <f>IF(N433="nulová",J433,0)</f>
        <v>0</v>
      </c>
      <c r="BJ433" s="18" t="s">
        <v>133</v>
      </c>
      <c r="BK433" s="155">
        <f>ROUND(I433*H433,2)</f>
        <v>0</v>
      </c>
      <c r="BL433" s="18" t="s">
        <v>132</v>
      </c>
      <c r="BM433" s="18" t="s">
        <v>479</v>
      </c>
    </row>
    <row r="434" spans="2:65" s="12" customFormat="1" x14ac:dyDescent="0.3">
      <c r="B434" s="165"/>
      <c r="D434" s="166" t="s">
        <v>135</v>
      </c>
      <c r="E434" s="167" t="s">
        <v>3</v>
      </c>
      <c r="F434" s="168" t="s">
        <v>459</v>
      </c>
      <c r="H434" s="169" t="s">
        <v>3</v>
      </c>
      <c r="L434" s="165"/>
      <c r="M434" s="170"/>
      <c r="N434" s="171"/>
      <c r="O434" s="171"/>
      <c r="P434" s="171"/>
      <c r="Q434" s="171"/>
      <c r="R434" s="171"/>
      <c r="S434" s="171"/>
      <c r="T434" s="172"/>
      <c r="AT434" s="169" t="s">
        <v>135</v>
      </c>
      <c r="AU434" s="169" t="s">
        <v>133</v>
      </c>
      <c r="AV434" s="12" t="s">
        <v>20</v>
      </c>
      <c r="AW434" s="12" t="s">
        <v>35</v>
      </c>
      <c r="AX434" s="12" t="s">
        <v>72</v>
      </c>
      <c r="AY434" s="169" t="s">
        <v>124</v>
      </c>
    </row>
    <row r="435" spans="2:65" s="11" customFormat="1" x14ac:dyDescent="0.3">
      <c r="B435" s="156"/>
      <c r="D435" s="166" t="s">
        <v>135</v>
      </c>
      <c r="E435" s="164" t="s">
        <v>3</v>
      </c>
      <c r="F435" s="173" t="s">
        <v>480</v>
      </c>
      <c r="H435" s="174">
        <v>4.76</v>
      </c>
      <c r="L435" s="156"/>
      <c r="M435" s="161"/>
      <c r="N435" s="162"/>
      <c r="O435" s="162"/>
      <c r="P435" s="162"/>
      <c r="Q435" s="162"/>
      <c r="R435" s="162"/>
      <c r="S435" s="162"/>
      <c r="T435" s="163"/>
      <c r="AT435" s="164" t="s">
        <v>135</v>
      </c>
      <c r="AU435" s="164" t="s">
        <v>133</v>
      </c>
      <c r="AV435" s="11" t="s">
        <v>133</v>
      </c>
      <c r="AW435" s="11" t="s">
        <v>35</v>
      </c>
      <c r="AX435" s="11" t="s">
        <v>72</v>
      </c>
      <c r="AY435" s="164" t="s">
        <v>124</v>
      </c>
    </row>
    <row r="436" spans="2:65" s="11" customFormat="1" x14ac:dyDescent="0.3">
      <c r="B436" s="156"/>
      <c r="D436" s="166" t="s">
        <v>135</v>
      </c>
      <c r="E436" s="164" t="s">
        <v>3</v>
      </c>
      <c r="F436" s="173" t="s">
        <v>481</v>
      </c>
      <c r="H436" s="174">
        <v>0.28000000000000003</v>
      </c>
      <c r="L436" s="156"/>
      <c r="M436" s="161"/>
      <c r="N436" s="162"/>
      <c r="O436" s="162"/>
      <c r="P436" s="162"/>
      <c r="Q436" s="162"/>
      <c r="R436" s="162"/>
      <c r="S436" s="162"/>
      <c r="T436" s="163"/>
      <c r="AT436" s="164" t="s">
        <v>135</v>
      </c>
      <c r="AU436" s="164" t="s">
        <v>133</v>
      </c>
      <c r="AV436" s="11" t="s">
        <v>133</v>
      </c>
      <c r="AW436" s="11" t="s">
        <v>35</v>
      </c>
      <c r="AX436" s="11" t="s">
        <v>72</v>
      </c>
      <c r="AY436" s="164" t="s">
        <v>124</v>
      </c>
    </row>
    <row r="437" spans="2:65" s="13" customFormat="1" x14ac:dyDescent="0.3">
      <c r="B437" s="175"/>
      <c r="D437" s="157" t="s">
        <v>135</v>
      </c>
      <c r="E437" s="176" t="s">
        <v>3</v>
      </c>
      <c r="F437" s="177" t="s">
        <v>160</v>
      </c>
      <c r="H437" s="178">
        <v>5.04</v>
      </c>
      <c r="L437" s="175"/>
      <c r="M437" s="179"/>
      <c r="N437" s="180"/>
      <c r="O437" s="180"/>
      <c r="P437" s="180"/>
      <c r="Q437" s="180"/>
      <c r="R437" s="180"/>
      <c r="S437" s="180"/>
      <c r="T437" s="181"/>
      <c r="AT437" s="182" t="s">
        <v>135</v>
      </c>
      <c r="AU437" s="182" t="s">
        <v>133</v>
      </c>
      <c r="AV437" s="13" t="s">
        <v>125</v>
      </c>
      <c r="AW437" s="13" t="s">
        <v>35</v>
      </c>
      <c r="AX437" s="13" t="s">
        <v>20</v>
      </c>
      <c r="AY437" s="182" t="s">
        <v>124</v>
      </c>
    </row>
    <row r="438" spans="2:65" s="1" customFormat="1" ht="22.5" customHeight="1" x14ac:dyDescent="0.3">
      <c r="B438" s="144"/>
      <c r="C438" s="145" t="s">
        <v>482</v>
      </c>
      <c r="D438" s="145" t="s">
        <v>127</v>
      </c>
      <c r="E438" s="146" t="s">
        <v>483</v>
      </c>
      <c r="F438" s="147" t="s">
        <v>484</v>
      </c>
      <c r="G438" s="148" t="s">
        <v>139</v>
      </c>
      <c r="H438" s="149">
        <v>5.04</v>
      </c>
      <c r="I438" s="150"/>
      <c r="J438" s="150">
        <f>ROUND(I438*H438,2)</f>
        <v>0</v>
      </c>
      <c r="K438" s="147" t="s">
        <v>131</v>
      </c>
      <c r="L438" s="32"/>
      <c r="M438" s="151" t="s">
        <v>3</v>
      </c>
      <c r="N438" s="152" t="s">
        <v>44</v>
      </c>
      <c r="O438" s="153">
        <v>0.24</v>
      </c>
      <c r="P438" s="153">
        <f>O438*H438</f>
        <v>1.2096</v>
      </c>
      <c r="Q438" s="153">
        <v>0</v>
      </c>
      <c r="R438" s="153">
        <f>Q438*H438</f>
        <v>0</v>
      </c>
      <c r="S438" s="153">
        <v>0</v>
      </c>
      <c r="T438" s="154">
        <f>S438*H438</f>
        <v>0</v>
      </c>
      <c r="AR438" s="18" t="s">
        <v>132</v>
      </c>
      <c r="AT438" s="18" t="s">
        <v>127</v>
      </c>
      <c r="AU438" s="18" t="s">
        <v>133</v>
      </c>
      <c r="AY438" s="18" t="s">
        <v>124</v>
      </c>
      <c r="BE438" s="155">
        <f>IF(N438="základní",J438,0)</f>
        <v>0</v>
      </c>
      <c r="BF438" s="155">
        <f>IF(N438="snížená",J438,0)</f>
        <v>0</v>
      </c>
      <c r="BG438" s="155">
        <f>IF(N438="zákl. přenesená",J438,0)</f>
        <v>0</v>
      </c>
      <c r="BH438" s="155">
        <f>IF(N438="sníž. přenesená",J438,0)</f>
        <v>0</v>
      </c>
      <c r="BI438" s="155">
        <f>IF(N438="nulová",J438,0)</f>
        <v>0</v>
      </c>
      <c r="BJ438" s="18" t="s">
        <v>133</v>
      </c>
      <c r="BK438" s="155">
        <f>ROUND(I438*H438,2)</f>
        <v>0</v>
      </c>
      <c r="BL438" s="18" t="s">
        <v>132</v>
      </c>
      <c r="BM438" s="18" t="s">
        <v>485</v>
      </c>
    </row>
    <row r="439" spans="2:65" s="1" customFormat="1" ht="22.5" customHeight="1" x14ac:dyDescent="0.3">
      <c r="B439" s="144"/>
      <c r="C439" s="145" t="s">
        <v>486</v>
      </c>
      <c r="D439" s="145" t="s">
        <v>127</v>
      </c>
      <c r="E439" s="146" t="s">
        <v>487</v>
      </c>
      <c r="F439" s="147" t="s">
        <v>488</v>
      </c>
      <c r="G439" s="148" t="s">
        <v>489</v>
      </c>
      <c r="H439" s="149">
        <v>0.14799999999999999</v>
      </c>
      <c r="I439" s="150"/>
      <c r="J439" s="150">
        <f>ROUND(I439*H439,2)</f>
        <v>0</v>
      </c>
      <c r="K439" s="147" t="s">
        <v>131</v>
      </c>
      <c r="L439" s="32"/>
      <c r="M439" s="151" t="s">
        <v>3</v>
      </c>
      <c r="N439" s="152" t="s">
        <v>44</v>
      </c>
      <c r="O439" s="153">
        <v>15.231</v>
      </c>
      <c r="P439" s="153">
        <f>O439*H439</f>
        <v>2.2541880000000001</v>
      </c>
      <c r="Q439" s="153">
        <v>1.0530600000000001</v>
      </c>
      <c r="R439" s="153">
        <f>Q439*H439</f>
        <v>0.15585288</v>
      </c>
      <c r="S439" s="153">
        <v>0</v>
      </c>
      <c r="T439" s="154">
        <f>S439*H439</f>
        <v>0</v>
      </c>
      <c r="AR439" s="18" t="s">
        <v>132</v>
      </c>
      <c r="AT439" s="18" t="s">
        <v>127</v>
      </c>
      <c r="AU439" s="18" t="s">
        <v>133</v>
      </c>
      <c r="AY439" s="18" t="s">
        <v>124</v>
      </c>
      <c r="BE439" s="155">
        <f>IF(N439="základní",J439,0)</f>
        <v>0</v>
      </c>
      <c r="BF439" s="155">
        <f>IF(N439="snížená",J439,0)</f>
        <v>0</v>
      </c>
      <c r="BG439" s="155">
        <f>IF(N439="zákl. přenesená",J439,0)</f>
        <v>0</v>
      </c>
      <c r="BH439" s="155">
        <f>IF(N439="sníž. přenesená",J439,0)</f>
        <v>0</v>
      </c>
      <c r="BI439" s="155">
        <f>IF(N439="nulová",J439,0)</f>
        <v>0</v>
      </c>
      <c r="BJ439" s="18" t="s">
        <v>133</v>
      </c>
      <c r="BK439" s="155">
        <f>ROUND(I439*H439,2)</f>
        <v>0</v>
      </c>
      <c r="BL439" s="18" t="s">
        <v>132</v>
      </c>
      <c r="BM439" s="18" t="s">
        <v>490</v>
      </c>
    </row>
    <row r="440" spans="2:65" s="12" customFormat="1" x14ac:dyDescent="0.3">
      <c r="B440" s="165"/>
      <c r="D440" s="166" t="s">
        <v>135</v>
      </c>
      <c r="E440" s="167" t="s">
        <v>3</v>
      </c>
      <c r="F440" s="168" t="s">
        <v>459</v>
      </c>
      <c r="H440" s="169" t="s">
        <v>3</v>
      </c>
      <c r="L440" s="165"/>
      <c r="M440" s="170"/>
      <c r="N440" s="171"/>
      <c r="O440" s="171"/>
      <c r="P440" s="171"/>
      <c r="Q440" s="171"/>
      <c r="R440" s="171"/>
      <c r="S440" s="171"/>
      <c r="T440" s="172"/>
      <c r="AT440" s="169" t="s">
        <v>135</v>
      </c>
      <c r="AU440" s="169" t="s">
        <v>133</v>
      </c>
      <c r="AV440" s="12" t="s">
        <v>20</v>
      </c>
      <c r="AW440" s="12" t="s">
        <v>35</v>
      </c>
      <c r="AX440" s="12" t="s">
        <v>72</v>
      </c>
      <c r="AY440" s="169" t="s">
        <v>124</v>
      </c>
    </row>
    <row r="441" spans="2:65" s="11" customFormat="1" x14ac:dyDescent="0.3">
      <c r="B441" s="156"/>
      <c r="D441" s="166" t="s">
        <v>135</v>
      </c>
      <c r="E441" s="164" t="s">
        <v>3</v>
      </c>
      <c r="F441" s="173" t="s">
        <v>491</v>
      </c>
      <c r="H441" s="174">
        <v>68.78</v>
      </c>
      <c r="L441" s="156"/>
      <c r="M441" s="161"/>
      <c r="N441" s="162"/>
      <c r="O441" s="162"/>
      <c r="P441" s="162"/>
      <c r="Q441" s="162"/>
      <c r="R441" s="162"/>
      <c r="S441" s="162"/>
      <c r="T441" s="163"/>
      <c r="AT441" s="164" t="s">
        <v>135</v>
      </c>
      <c r="AU441" s="164" t="s">
        <v>133</v>
      </c>
      <c r="AV441" s="11" t="s">
        <v>133</v>
      </c>
      <c r="AW441" s="11" t="s">
        <v>35</v>
      </c>
      <c r="AX441" s="11" t="s">
        <v>72</v>
      </c>
      <c r="AY441" s="164" t="s">
        <v>124</v>
      </c>
    </row>
    <row r="442" spans="2:65" s="11" customFormat="1" x14ac:dyDescent="0.3">
      <c r="B442" s="156"/>
      <c r="D442" s="166" t="s">
        <v>135</v>
      </c>
      <c r="E442" s="164" t="s">
        <v>3</v>
      </c>
      <c r="F442" s="173" t="s">
        <v>492</v>
      </c>
      <c r="H442" s="174">
        <v>1.71</v>
      </c>
      <c r="L442" s="156"/>
      <c r="M442" s="161"/>
      <c r="N442" s="162"/>
      <c r="O442" s="162"/>
      <c r="P442" s="162"/>
      <c r="Q442" s="162"/>
      <c r="R442" s="162"/>
      <c r="S442" s="162"/>
      <c r="T442" s="163"/>
      <c r="AT442" s="164" t="s">
        <v>135</v>
      </c>
      <c r="AU442" s="164" t="s">
        <v>133</v>
      </c>
      <c r="AV442" s="11" t="s">
        <v>133</v>
      </c>
      <c r="AW442" s="11" t="s">
        <v>35</v>
      </c>
      <c r="AX442" s="11" t="s">
        <v>72</v>
      </c>
      <c r="AY442" s="164" t="s">
        <v>124</v>
      </c>
    </row>
    <row r="443" spans="2:65" s="13" customFormat="1" x14ac:dyDescent="0.3">
      <c r="B443" s="175"/>
      <c r="D443" s="166" t="s">
        <v>135</v>
      </c>
      <c r="E443" s="182" t="s">
        <v>3</v>
      </c>
      <c r="F443" s="183" t="s">
        <v>160</v>
      </c>
      <c r="H443" s="184">
        <v>70.489999999999995</v>
      </c>
      <c r="L443" s="175"/>
      <c r="M443" s="179"/>
      <c r="N443" s="180"/>
      <c r="O443" s="180"/>
      <c r="P443" s="180"/>
      <c r="Q443" s="180"/>
      <c r="R443" s="180"/>
      <c r="S443" s="180"/>
      <c r="T443" s="181"/>
      <c r="AT443" s="182" t="s">
        <v>135</v>
      </c>
      <c r="AU443" s="182" t="s">
        <v>133</v>
      </c>
      <c r="AV443" s="13" t="s">
        <v>125</v>
      </c>
      <c r="AW443" s="13" t="s">
        <v>35</v>
      </c>
      <c r="AX443" s="13" t="s">
        <v>72</v>
      </c>
      <c r="AY443" s="182" t="s">
        <v>124</v>
      </c>
    </row>
    <row r="444" spans="2:65" s="11" customFormat="1" x14ac:dyDescent="0.3">
      <c r="B444" s="156"/>
      <c r="D444" s="157" t="s">
        <v>135</v>
      </c>
      <c r="E444" s="158" t="s">
        <v>3</v>
      </c>
      <c r="F444" s="159" t="s">
        <v>493</v>
      </c>
      <c r="H444" s="160">
        <v>0.14799999999999999</v>
      </c>
      <c r="L444" s="156"/>
      <c r="M444" s="161"/>
      <c r="N444" s="162"/>
      <c r="O444" s="162"/>
      <c r="P444" s="162"/>
      <c r="Q444" s="162"/>
      <c r="R444" s="162"/>
      <c r="S444" s="162"/>
      <c r="T444" s="163"/>
      <c r="AT444" s="164" t="s">
        <v>135</v>
      </c>
      <c r="AU444" s="164" t="s">
        <v>133</v>
      </c>
      <c r="AV444" s="11" t="s">
        <v>133</v>
      </c>
      <c r="AW444" s="11" t="s">
        <v>35</v>
      </c>
      <c r="AX444" s="11" t="s">
        <v>20</v>
      </c>
      <c r="AY444" s="164" t="s">
        <v>124</v>
      </c>
    </row>
    <row r="445" spans="2:65" s="1" customFormat="1" ht="22.5" customHeight="1" x14ac:dyDescent="0.3">
      <c r="B445" s="144"/>
      <c r="C445" s="145" t="s">
        <v>494</v>
      </c>
      <c r="D445" s="145" t="s">
        <v>127</v>
      </c>
      <c r="E445" s="146" t="s">
        <v>495</v>
      </c>
      <c r="F445" s="147" t="s">
        <v>496</v>
      </c>
      <c r="G445" s="148" t="s">
        <v>139</v>
      </c>
      <c r="H445" s="149">
        <v>70.489999999999995</v>
      </c>
      <c r="I445" s="150"/>
      <c r="J445" s="150">
        <f>ROUND(I445*H445,2)</f>
        <v>0</v>
      </c>
      <c r="K445" s="147" t="s">
        <v>131</v>
      </c>
      <c r="L445" s="32"/>
      <c r="M445" s="151" t="s">
        <v>3</v>
      </c>
      <c r="N445" s="152" t="s">
        <v>44</v>
      </c>
      <c r="O445" s="153">
        <v>0.127</v>
      </c>
      <c r="P445" s="153">
        <f>O445*H445</f>
        <v>8.9522300000000001</v>
      </c>
      <c r="Q445" s="153">
        <v>0</v>
      </c>
      <c r="R445" s="153">
        <f>Q445*H445</f>
        <v>0</v>
      </c>
      <c r="S445" s="153">
        <v>0</v>
      </c>
      <c r="T445" s="154">
        <f>S445*H445</f>
        <v>0</v>
      </c>
      <c r="AR445" s="18" t="s">
        <v>132</v>
      </c>
      <c r="AT445" s="18" t="s">
        <v>127</v>
      </c>
      <c r="AU445" s="18" t="s">
        <v>133</v>
      </c>
      <c r="AY445" s="18" t="s">
        <v>124</v>
      </c>
      <c r="BE445" s="155">
        <f>IF(N445="základní",J445,0)</f>
        <v>0</v>
      </c>
      <c r="BF445" s="155">
        <f>IF(N445="snížená",J445,0)</f>
        <v>0</v>
      </c>
      <c r="BG445" s="155">
        <f>IF(N445="zákl. přenesená",J445,0)</f>
        <v>0</v>
      </c>
      <c r="BH445" s="155">
        <f>IF(N445="sníž. přenesená",J445,0)</f>
        <v>0</v>
      </c>
      <c r="BI445" s="155">
        <f>IF(N445="nulová",J445,0)</f>
        <v>0</v>
      </c>
      <c r="BJ445" s="18" t="s">
        <v>133</v>
      </c>
      <c r="BK445" s="155">
        <f>ROUND(I445*H445,2)</f>
        <v>0</v>
      </c>
      <c r="BL445" s="18" t="s">
        <v>132</v>
      </c>
      <c r="BM445" s="18" t="s">
        <v>497</v>
      </c>
    </row>
    <row r="446" spans="2:65" s="12" customFormat="1" x14ac:dyDescent="0.3">
      <c r="B446" s="165"/>
      <c r="D446" s="166" t="s">
        <v>135</v>
      </c>
      <c r="E446" s="167" t="s">
        <v>3</v>
      </c>
      <c r="F446" s="168" t="s">
        <v>459</v>
      </c>
      <c r="H446" s="169" t="s">
        <v>3</v>
      </c>
      <c r="L446" s="165"/>
      <c r="M446" s="170"/>
      <c r="N446" s="171"/>
      <c r="O446" s="171"/>
      <c r="P446" s="171"/>
      <c r="Q446" s="171"/>
      <c r="R446" s="171"/>
      <c r="S446" s="171"/>
      <c r="T446" s="172"/>
      <c r="AT446" s="169" t="s">
        <v>135</v>
      </c>
      <c r="AU446" s="169" t="s">
        <v>133</v>
      </c>
      <c r="AV446" s="12" t="s">
        <v>20</v>
      </c>
      <c r="AW446" s="12" t="s">
        <v>35</v>
      </c>
      <c r="AX446" s="12" t="s">
        <v>72</v>
      </c>
      <c r="AY446" s="169" t="s">
        <v>124</v>
      </c>
    </row>
    <row r="447" spans="2:65" s="11" customFormat="1" x14ac:dyDescent="0.3">
      <c r="B447" s="156"/>
      <c r="D447" s="166" t="s">
        <v>135</v>
      </c>
      <c r="E447" s="164" t="s">
        <v>3</v>
      </c>
      <c r="F447" s="173" t="s">
        <v>491</v>
      </c>
      <c r="H447" s="174">
        <v>68.78</v>
      </c>
      <c r="L447" s="156"/>
      <c r="M447" s="161"/>
      <c r="N447" s="162"/>
      <c r="O447" s="162"/>
      <c r="P447" s="162"/>
      <c r="Q447" s="162"/>
      <c r="R447" s="162"/>
      <c r="S447" s="162"/>
      <c r="T447" s="163"/>
      <c r="AT447" s="164" t="s">
        <v>135</v>
      </c>
      <c r="AU447" s="164" t="s">
        <v>133</v>
      </c>
      <c r="AV447" s="11" t="s">
        <v>133</v>
      </c>
      <c r="AW447" s="11" t="s">
        <v>35</v>
      </c>
      <c r="AX447" s="11" t="s">
        <v>72</v>
      </c>
      <c r="AY447" s="164" t="s">
        <v>124</v>
      </c>
    </row>
    <row r="448" spans="2:65" s="11" customFormat="1" x14ac:dyDescent="0.3">
      <c r="B448" s="156"/>
      <c r="D448" s="166" t="s">
        <v>135</v>
      </c>
      <c r="E448" s="164" t="s">
        <v>3</v>
      </c>
      <c r="F448" s="173" t="s">
        <v>492</v>
      </c>
      <c r="H448" s="174">
        <v>1.71</v>
      </c>
      <c r="L448" s="156"/>
      <c r="M448" s="161"/>
      <c r="N448" s="162"/>
      <c r="O448" s="162"/>
      <c r="P448" s="162"/>
      <c r="Q448" s="162"/>
      <c r="R448" s="162"/>
      <c r="S448" s="162"/>
      <c r="T448" s="163"/>
      <c r="AT448" s="164" t="s">
        <v>135</v>
      </c>
      <c r="AU448" s="164" t="s">
        <v>133</v>
      </c>
      <c r="AV448" s="11" t="s">
        <v>133</v>
      </c>
      <c r="AW448" s="11" t="s">
        <v>35</v>
      </c>
      <c r="AX448" s="11" t="s">
        <v>72</v>
      </c>
      <c r="AY448" s="164" t="s">
        <v>124</v>
      </c>
    </row>
    <row r="449" spans="2:65" s="13" customFormat="1" x14ac:dyDescent="0.3">
      <c r="B449" s="175"/>
      <c r="D449" s="166" t="s">
        <v>135</v>
      </c>
      <c r="E449" s="182" t="s">
        <v>3</v>
      </c>
      <c r="F449" s="183" t="s">
        <v>160</v>
      </c>
      <c r="H449" s="184">
        <v>70.489999999999995</v>
      </c>
      <c r="L449" s="175"/>
      <c r="M449" s="179"/>
      <c r="N449" s="180"/>
      <c r="O449" s="180"/>
      <c r="P449" s="180"/>
      <c r="Q449" s="180"/>
      <c r="R449" s="180"/>
      <c r="S449" s="180"/>
      <c r="T449" s="181"/>
      <c r="AT449" s="182" t="s">
        <v>135</v>
      </c>
      <c r="AU449" s="182" t="s">
        <v>133</v>
      </c>
      <c r="AV449" s="13" t="s">
        <v>125</v>
      </c>
      <c r="AW449" s="13" t="s">
        <v>35</v>
      </c>
      <c r="AX449" s="13" t="s">
        <v>20</v>
      </c>
      <c r="AY449" s="182" t="s">
        <v>124</v>
      </c>
    </row>
    <row r="450" spans="2:65" s="10" customFormat="1" ht="29.85" customHeight="1" x14ac:dyDescent="0.3">
      <c r="B450" s="131"/>
      <c r="D450" s="141" t="s">
        <v>71</v>
      </c>
      <c r="E450" s="142" t="s">
        <v>175</v>
      </c>
      <c r="F450" s="142" t="s">
        <v>498</v>
      </c>
      <c r="J450" s="143">
        <f>BK450</f>
        <v>0</v>
      </c>
      <c r="L450" s="131"/>
      <c r="M450" s="135"/>
      <c r="N450" s="136"/>
      <c r="O450" s="136"/>
      <c r="P450" s="137">
        <f>SUM(P451:P491)</f>
        <v>535.95588799999985</v>
      </c>
      <c r="Q450" s="136"/>
      <c r="R450" s="137">
        <f>SUM(R451:R491)</f>
        <v>1.0659600000000002E-2</v>
      </c>
      <c r="S450" s="136"/>
      <c r="T450" s="138">
        <f>SUM(T451:T491)</f>
        <v>14.874140000000002</v>
      </c>
      <c r="AR450" s="132" t="s">
        <v>20</v>
      </c>
      <c r="AT450" s="139" t="s">
        <v>71</v>
      </c>
      <c r="AU450" s="139" t="s">
        <v>20</v>
      </c>
      <c r="AY450" s="132" t="s">
        <v>124</v>
      </c>
      <c r="BK450" s="140">
        <f>SUM(BK451:BK491)</f>
        <v>0</v>
      </c>
    </row>
    <row r="451" spans="2:65" s="1" customFormat="1" ht="31.5" customHeight="1" x14ac:dyDescent="0.3">
      <c r="B451" s="144"/>
      <c r="C451" s="145" t="s">
        <v>499</v>
      </c>
      <c r="D451" s="145" t="s">
        <v>127</v>
      </c>
      <c r="E451" s="146" t="s">
        <v>500</v>
      </c>
      <c r="F451" s="147" t="s">
        <v>501</v>
      </c>
      <c r="G451" s="148" t="s">
        <v>139</v>
      </c>
      <c r="H451" s="149">
        <v>1298.55</v>
      </c>
      <c r="I451" s="150"/>
      <c r="J451" s="150">
        <f>ROUND(I451*H451,2)</f>
        <v>0</v>
      </c>
      <c r="K451" s="147" t="s">
        <v>131</v>
      </c>
      <c r="L451" s="32"/>
      <c r="M451" s="151" t="s">
        <v>3</v>
      </c>
      <c r="N451" s="152" t="s">
        <v>44</v>
      </c>
      <c r="O451" s="153">
        <v>0.11899999999999999</v>
      </c>
      <c r="P451" s="153">
        <f>O451*H451</f>
        <v>154.52744999999999</v>
      </c>
      <c r="Q451" s="153">
        <v>0</v>
      </c>
      <c r="R451" s="153">
        <f>Q451*H451</f>
        <v>0</v>
      </c>
      <c r="S451" s="153">
        <v>0</v>
      </c>
      <c r="T451" s="154">
        <f>S451*H451</f>
        <v>0</v>
      </c>
      <c r="AR451" s="18" t="s">
        <v>132</v>
      </c>
      <c r="AT451" s="18" t="s">
        <v>127</v>
      </c>
      <c r="AU451" s="18" t="s">
        <v>133</v>
      </c>
      <c r="AY451" s="18" t="s">
        <v>124</v>
      </c>
      <c r="BE451" s="155">
        <f>IF(N451="základní",J451,0)</f>
        <v>0</v>
      </c>
      <c r="BF451" s="155">
        <f>IF(N451="snížená",J451,0)</f>
        <v>0</v>
      </c>
      <c r="BG451" s="155">
        <f>IF(N451="zákl. přenesená",J451,0)</f>
        <v>0</v>
      </c>
      <c r="BH451" s="155">
        <f>IF(N451="sníž. přenesená",J451,0)</f>
        <v>0</v>
      </c>
      <c r="BI451" s="155">
        <f>IF(N451="nulová",J451,0)</f>
        <v>0</v>
      </c>
      <c r="BJ451" s="18" t="s">
        <v>133</v>
      </c>
      <c r="BK451" s="155">
        <f>ROUND(I451*H451,2)</f>
        <v>0</v>
      </c>
      <c r="BL451" s="18" t="s">
        <v>132</v>
      </c>
      <c r="BM451" s="18" t="s">
        <v>502</v>
      </c>
    </row>
    <row r="452" spans="2:65" s="12" customFormat="1" x14ac:dyDescent="0.3">
      <c r="B452" s="165"/>
      <c r="D452" s="166" t="s">
        <v>135</v>
      </c>
      <c r="E452" s="167" t="s">
        <v>3</v>
      </c>
      <c r="F452" s="168" t="s">
        <v>503</v>
      </c>
      <c r="H452" s="169" t="s">
        <v>3</v>
      </c>
      <c r="L452" s="165"/>
      <c r="M452" s="170"/>
      <c r="N452" s="171"/>
      <c r="O452" s="171"/>
      <c r="P452" s="171"/>
      <c r="Q452" s="171"/>
      <c r="R452" s="171"/>
      <c r="S452" s="171"/>
      <c r="T452" s="172"/>
      <c r="AT452" s="169" t="s">
        <v>135</v>
      </c>
      <c r="AU452" s="169" t="s">
        <v>133</v>
      </c>
      <c r="AV452" s="12" t="s">
        <v>20</v>
      </c>
      <c r="AW452" s="12" t="s">
        <v>35</v>
      </c>
      <c r="AX452" s="12" t="s">
        <v>72</v>
      </c>
      <c r="AY452" s="169" t="s">
        <v>124</v>
      </c>
    </row>
    <row r="453" spans="2:65" s="11" customFormat="1" x14ac:dyDescent="0.3">
      <c r="B453" s="156"/>
      <c r="D453" s="166" t="s">
        <v>135</v>
      </c>
      <c r="E453" s="164" t="s">
        <v>3</v>
      </c>
      <c r="F453" s="173" t="s">
        <v>504</v>
      </c>
      <c r="H453" s="174">
        <v>1298.55</v>
      </c>
      <c r="L453" s="156"/>
      <c r="M453" s="161"/>
      <c r="N453" s="162"/>
      <c r="O453" s="162"/>
      <c r="P453" s="162"/>
      <c r="Q453" s="162"/>
      <c r="R453" s="162"/>
      <c r="S453" s="162"/>
      <c r="T453" s="163"/>
      <c r="AT453" s="164" t="s">
        <v>135</v>
      </c>
      <c r="AU453" s="164" t="s">
        <v>133</v>
      </c>
      <c r="AV453" s="11" t="s">
        <v>133</v>
      </c>
      <c r="AW453" s="11" t="s">
        <v>35</v>
      </c>
      <c r="AX453" s="11" t="s">
        <v>72</v>
      </c>
      <c r="AY453" s="164" t="s">
        <v>124</v>
      </c>
    </row>
    <row r="454" spans="2:65" s="13" customFormat="1" x14ac:dyDescent="0.3">
      <c r="B454" s="175"/>
      <c r="D454" s="157" t="s">
        <v>135</v>
      </c>
      <c r="E454" s="176" t="s">
        <v>3</v>
      </c>
      <c r="F454" s="177" t="s">
        <v>160</v>
      </c>
      <c r="H454" s="178">
        <v>1298.55</v>
      </c>
      <c r="L454" s="175"/>
      <c r="M454" s="179"/>
      <c r="N454" s="180"/>
      <c r="O454" s="180"/>
      <c r="P454" s="180"/>
      <c r="Q454" s="180"/>
      <c r="R454" s="180"/>
      <c r="S454" s="180"/>
      <c r="T454" s="181"/>
      <c r="AT454" s="182" t="s">
        <v>135</v>
      </c>
      <c r="AU454" s="182" t="s">
        <v>133</v>
      </c>
      <c r="AV454" s="13" t="s">
        <v>125</v>
      </c>
      <c r="AW454" s="13" t="s">
        <v>35</v>
      </c>
      <c r="AX454" s="13" t="s">
        <v>20</v>
      </c>
      <c r="AY454" s="182" t="s">
        <v>124</v>
      </c>
    </row>
    <row r="455" spans="2:65" s="1" customFormat="1" ht="44.25" customHeight="1" x14ac:dyDescent="0.3">
      <c r="B455" s="144"/>
      <c r="C455" s="145" t="s">
        <v>505</v>
      </c>
      <c r="D455" s="145" t="s">
        <v>127</v>
      </c>
      <c r="E455" s="146" t="s">
        <v>506</v>
      </c>
      <c r="F455" s="147" t="s">
        <v>507</v>
      </c>
      <c r="G455" s="148" t="s">
        <v>139</v>
      </c>
      <c r="H455" s="149">
        <v>38956.5</v>
      </c>
      <c r="I455" s="150"/>
      <c r="J455" s="150">
        <f>ROUND(I455*H455,2)</f>
        <v>0</v>
      </c>
      <c r="K455" s="147" t="s">
        <v>131</v>
      </c>
      <c r="L455" s="32"/>
      <c r="M455" s="151" t="s">
        <v>3</v>
      </c>
      <c r="N455" s="152" t="s">
        <v>44</v>
      </c>
      <c r="O455" s="153">
        <v>0</v>
      </c>
      <c r="P455" s="153">
        <f>O455*H455</f>
        <v>0</v>
      </c>
      <c r="Q455" s="153">
        <v>0</v>
      </c>
      <c r="R455" s="153">
        <f>Q455*H455</f>
        <v>0</v>
      </c>
      <c r="S455" s="153">
        <v>0</v>
      </c>
      <c r="T455" s="154">
        <f>S455*H455</f>
        <v>0</v>
      </c>
      <c r="AR455" s="18" t="s">
        <v>132</v>
      </c>
      <c r="AT455" s="18" t="s">
        <v>127</v>
      </c>
      <c r="AU455" s="18" t="s">
        <v>133</v>
      </c>
      <c r="AY455" s="18" t="s">
        <v>124</v>
      </c>
      <c r="BE455" s="155">
        <f>IF(N455="základní",J455,0)</f>
        <v>0</v>
      </c>
      <c r="BF455" s="155">
        <f>IF(N455="snížená",J455,0)</f>
        <v>0</v>
      </c>
      <c r="BG455" s="155">
        <f>IF(N455="zákl. přenesená",J455,0)</f>
        <v>0</v>
      </c>
      <c r="BH455" s="155">
        <f>IF(N455="sníž. přenesená",J455,0)</f>
        <v>0</v>
      </c>
      <c r="BI455" s="155">
        <f>IF(N455="nulová",J455,0)</f>
        <v>0</v>
      </c>
      <c r="BJ455" s="18" t="s">
        <v>133</v>
      </c>
      <c r="BK455" s="155">
        <f>ROUND(I455*H455,2)</f>
        <v>0</v>
      </c>
      <c r="BL455" s="18" t="s">
        <v>132</v>
      </c>
      <c r="BM455" s="18" t="s">
        <v>508</v>
      </c>
    </row>
    <row r="456" spans="2:65" s="11" customFormat="1" x14ac:dyDescent="0.3">
      <c r="B456" s="156"/>
      <c r="D456" s="157" t="s">
        <v>135</v>
      </c>
      <c r="E456" s="158" t="s">
        <v>3</v>
      </c>
      <c r="F456" s="159" t="s">
        <v>509</v>
      </c>
      <c r="H456" s="160">
        <v>38956.5</v>
      </c>
      <c r="L456" s="156"/>
      <c r="M456" s="161"/>
      <c r="N456" s="162"/>
      <c r="O456" s="162"/>
      <c r="P456" s="162"/>
      <c r="Q456" s="162"/>
      <c r="R456" s="162"/>
      <c r="S456" s="162"/>
      <c r="T456" s="163"/>
      <c r="AT456" s="164" t="s">
        <v>135</v>
      </c>
      <c r="AU456" s="164" t="s">
        <v>133</v>
      </c>
      <c r="AV456" s="11" t="s">
        <v>133</v>
      </c>
      <c r="AW456" s="11" t="s">
        <v>35</v>
      </c>
      <c r="AX456" s="11" t="s">
        <v>20</v>
      </c>
      <c r="AY456" s="164" t="s">
        <v>124</v>
      </c>
    </row>
    <row r="457" spans="2:65" s="1" customFormat="1" ht="31.5" customHeight="1" x14ac:dyDescent="0.3">
      <c r="B457" s="144"/>
      <c r="C457" s="145" t="s">
        <v>510</v>
      </c>
      <c r="D457" s="145" t="s">
        <v>127</v>
      </c>
      <c r="E457" s="146" t="s">
        <v>511</v>
      </c>
      <c r="F457" s="147" t="s">
        <v>512</v>
      </c>
      <c r="G457" s="148" t="s">
        <v>139</v>
      </c>
      <c r="H457" s="149">
        <v>1298.55</v>
      </c>
      <c r="I457" s="150"/>
      <c r="J457" s="150">
        <f>ROUND(I457*H457,2)</f>
        <v>0</v>
      </c>
      <c r="K457" s="147" t="s">
        <v>131</v>
      </c>
      <c r="L457" s="32"/>
      <c r="M457" s="151" t="s">
        <v>3</v>
      </c>
      <c r="N457" s="152" t="s">
        <v>44</v>
      </c>
      <c r="O457" s="153">
        <v>6.9000000000000006E-2</v>
      </c>
      <c r="P457" s="153">
        <f>O457*H457</f>
        <v>89.599950000000007</v>
      </c>
      <c r="Q457" s="153">
        <v>0</v>
      </c>
      <c r="R457" s="153">
        <f>Q457*H457</f>
        <v>0</v>
      </c>
      <c r="S457" s="153">
        <v>0</v>
      </c>
      <c r="T457" s="154">
        <f>S457*H457</f>
        <v>0</v>
      </c>
      <c r="AR457" s="18" t="s">
        <v>132</v>
      </c>
      <c r="AT457" s="18" t="s">
        <v>127</v>
      </c>
      <c r="AU457" s="18" t="s">
        <v>133</v>
      </c>
      <c r="AY457" s="18" t="s">
        <v>124</v>
      </c>
      <c r="BE457" s="155">
        <f>IF(N457="základní",J457,0)</f>
        <v>0</v>
      </c>
      <c r="BF457" s="155">
        <f>IF(N457="snížená",J457,0)</f>
        <v>0</v>
      </c>
      <c r="BG457" s="155">
        <f>IF(N457="zákl. přenesená",J457,0)</f>
        <v>0</v>
      </c>
      <c r="BH457" s="155">
        <f>IF(N457="sníž. přenesená",J457,0)</f>
        <v>0</v>
      </c>
      <c r="BI457" s="155">
        <f>IF(N457="nulová",J457,0)</f>
        <v>0</v>
      </c>
      <c r="BJ457" s="18" t="s">
        <v>133</v>
      </c>
      <c r="BK457" s="155">
        <f>ROUND(I457*H457,2)</f>
        <v>0</v>
      </c>
      <c r="BL457" s="18" t="s">
        <v>132</v>
      </c>
      <c r="BM457" s="18" t="s">
        <v>513</v>
      </c>
    </row>
    <row r="458" spans="2:65" s="1" customFormat="1" ht="22.5" customHeight="1" x14ac:dyDescent="0.3">
      <c r="B458" s="144"/>
      <c r="C458" s="145" t="s">
        <v>514</v>
      </c>
      <c r="D458" s="145" t="s">
        <v>127</v>
      </c>
      <c r="E458" s="146" t="s">
        <v>515</v>
      </c>
      <c r="F458" s="147" t="s">
        <v>516</v>
      </c>
      <c r="G458" s="148" t="s">
        <v>139</v>
      </c>
      <c r="H458" s="149">
        <v>1298.55</v>
      </c>
      <c r="I458" s="150"/>
      <c r="J458" s="150">
        <f>ROUND(I458*H458,2)</f>
        <v>0</v>
      </c>
      <c r="K458" s="147" t="s">
        <v>131</v>
      </c>
      <c r="L458" s="32"/>
      <c r="M458" s="151" t="s">
        <v>3</v>
      </c>
      <c r="N458" s="152" t="s">
        <v>44</v>
      </c>
      <c r="O458" s="153">
        <v>4.9000000000000002E-2</v>
      </c>
      <c r="P458" s="153">
        <f>O458*H458</f>
        <v>63.628950000000003</v>
      </c>
      <c r="Q458" s="153">
        <v>0</v>
      </c>
      <c r="R458" s="153">
        <f>Q458*H458</f>
        <v>0</v>
      </c>
      <c r="S458" s="153">
        <v>0</v>
      </c>
      <c r="T458" s="154">
        <f>S458*H458</f>
        <v>0</v>
      </c>
      <c r="AR458" s="18" t="s">
        <v>132</v>
      </c>
      <c r="AT458" s="18" t="s">
        <v>127</v>
      </c>
      <c r="AU458" s="18" t="s">
        <v>133</v>
      </c>
      <c r="AY458" s="18" t="s">
        <v>124</v>
      </c>
      <c r="BE458" s="155">
        <f>IF(N458="základní",J458,0)</f>
        <v>0</v>
      </c>
      <c r="BF458" s="155">
        <f>IF(N458="snížená",J458,0)</f>
        <v>0</v>
      </c>
      <c r="BG458" s="155">
        <f>IF(N458="zákl. přenesená",J458,0)</f>
        <v>0</v>
      </c>
      <c r="BH458" s="155">
        <f>IF(N458="sníž. přenesená",J458,0)</f>
        <v>0</v>
      </c>
      <c r="BI458" s="155">
        <f>IF(N458="nulová",J458,0)</f>
        <v>0</v>
      </c>
      <c r="BJ458" s="18" t="s">
        <v>133</v>
      </c>
      <c r="BK458" s="155">
        <f>ROUND(I458*H458,2)</f>
        <v>0</v>
      </c>
      <c r="BL458" s="18" t="s">
        <v>132</v>
      </c>
      <c r="BM458" s="18" t="s">
        <v>517</v>
      </c>
    </row>
    <row r="459" spans="2:65" s="1" customFormat="1" ht="22.5" customHeight="1" x14ac:dyDescent="0.3">
      <c r="B459" s="144"/>
      <c r="C459" s="145" t="s">
        <v>518</v>
      </c>
      <c r="D459" s="145" t="s">
        <v>127</v>
      </c>
      <c r="E459" s="146" t="s">
        <v>519</v>
      </c>
      <c r="F459" s="147" t="s">
        <v>520</v>
      </c>
      <c r="G459" s="148" t="s">
        <v>139</v>
      </c>
      <c r="H459" s="149">
        <v>38956.5</v>
      </c>
      <c r="I459" s="150"/>
      <c r="J459" s="150">
        <f>ROUND(I459*H459,2)</f>
        <v>0</v>
      </c>
      <c r="K459" s="147" t="s">
        <v>131</v>
      </c>
      <c r="L459" s="32"/>
      <c r="M459" s="151" t="s">
        <v>3</v>
      </c>
      <c r="N459" s="152" t="s">
        <v>44</v>
      </c>
      <c r="O459" s="153">
        <v>0</v>
      </c>
      <c r="P459" s="153">
        <f>O459*H459</f>
        <v>0</v>
      </c>
      <c r="Q459" s="153">
        <v>0</v>
      </c>
      <c r="R459" s="153">
        <f>Q459*H459</f>
        <v>0</v>
      </c>
      <c r="S459" s="153">
        <v>0</v>
      </c>
      <c r="T459" s="154">
        <f>S459*H459</f>
        <v>0</v>
      </c>
      <c r="AR459" s="18" t="s">
        <v>132</v>
      </c>
      <c r="AT459" s="18" t="s">
        <v>127</v>
      </c>
      <c r="AU459" s="18" t="s">
        <v>133</v>
      </c>
      <c r="AY459" s="18" t="s">
        <v>124</v>
      </c>
      <c r="BE459" s="155">
        <f>IF(N459="základní",J459,0)</f>
        <v>0</v>
      </c>
      <c r="BF459" s="155">
        <f>IF(N459="snížená",J459,0)</f>
        <v>0</v>
      </c>
      <c r="BG459" s="155">
        <f>IF(N459="zákl. přenesená",J459,0)</f>
        <v>0</v>
      </c>
      <c r="BH459" s="155">
        <f>IF(N459="sníž. přenesená",J459,0)</f>
        <v>0</v>
      </c>
      <c r="BI459" s="155">
        <f>IF(N459="nulová",J459,0)</f>
        <v>0</v>
      </c>
      <c r="BJ459" s="18" t="s">
        <v>133</v>
      </c>
      <c r="BK459" s="155">
        <f>ROUND(I459*H459,2)</f>
        <v>0</v>
      </c>
      <c r="BL459" s="18" t="s">
        <v>132</v>
      </c>
      <c r="BM459" s="18" t="s">
        <v>521</v>
      </c>
    </row>
    <row r="460" spans="2:65" s="1" customFormat="1" ht="22.5" customHeight="1" x14ac:dyDescent="0.3">
      <c r="B460" s="144"/>
      <c r="C460" s="145" t="s">
        <v>522</v>
      </c>
      <c r="D460" s="145" t="s">
        <v>127</v>
      </c>
      <c r="E460" s="146" t="s">
        <v>523</v>
      </c>
      <c r="F460" s="147" t="s">
        <v>524</v>
      </c>
      <c r="G460" s="148" t="s">
        <v>139</v>
      </c>
      <c r="H460" s="149">
        <v>1298.55</v>
      </c>
      <c r="I460" s="150"/>
      <c r="J460" s="150">
        <f>ROUND(I460*H460,2)</f>
        <v>0</v>
      </c>
      <c r="K460" s="147" t="s">
        <v>131</v>
      </c>
      <c r="L460" s="32"/>
      <c r="M460" s="151" t="s">
        <v>3</v>
      </c>
      <c r="N460" s="152" t="s">
        <v>44</v>
      </c>
      <c r="O460" s="153">
        <v>3.3000000000000002E-2</v>
      </c>
      <c r="P460" s="153">
        <f>O460*H460</f>
        <v>42.852150000000002</v>
      </c>
      <c r="Q460" s="153">
        <v>0</v>
      </c>
      <c r="R460" s="153">
        <f>Q460*H460</f>
        <v>0</v>
      </c>
      <c r="S460" s="153">
        <v>0</v>
      </c>
      <c r="T460" s="154">
        <f>S460*H460</f>
        <v>0</v>
      </c>
      <c r="AR460" s="18" t="s">
        <v>132</v>
      </c>
      <c r="AT460" s="18" t="s">
        <v>127</v>
      </c>
      <c r="AU460" s="18" t="s">
        <v>133</v>
      </c>
      <c r="AY460" s="18" t="s">
        <v>124</v>
      </c>
      <c r="BE460" s="155">
        <f>IF(N460="základní",J460,0)</f>
        <v>0</v>
      </c>
      <c r="BF460" s="155">
        <f>IF(N460="snížená",J460,0)</f>
        <v>0</v>
      </c>
      <c r="BG460" s="155">
        <f>IF(N460="zákl. přenesená",J460,0)</f>
        <v>0</v>
      </c>
      <c r="BH460" s="155">
        <f>IF(N460="sníž. přenesená",J460,0)</f>
        <v>0</v>
      </c>
      <c r="BI460" s="155">
        <f>IF(N460="nulová",J460,0)</f>
        <v>0</v>
      </c>
      <c r="BJ460" s="18" t="s">
        <v>133</v>
      </c>
      <c r="BK460" s="155">
        <f>ROUND(I460*H460,2)</f>
        <v>0</v>
      </c>
      <c r="BL460" s="18" t="s">
        <v>132</v>
      </c>
      <c r="BM460" s="18" t="s">
        <v>525</v>
      </c>
    </row>
    <row r="461" spans="2:65" s="1" customFormat="1" ht="31.5" customHeight="1" x14ac:dyDescent="0.3">
      <c r="B461" s="144"/>
      <c r="C461" s="145" t="s">
        <v>526</v>
      </c>
      <c r="D461" s="145" t="s">
        <v>127</v>
      </c>
      <c r="E461" s="146" t="s">
        <v>527</v>
      </c>
      <c r="F461" s="147" t="s">
        <v>528</v>
      </c>
      <c r="G461" s="148" t="s">
        <v>148</v>
      </c>
      <c r="H461" s="149">
        <v>6</v>
      </c>
      <c r="I461" s="150"/>
      <c r="J461" s="150">
        <f>ROUND(I461*H461,2)</f>
        <v>0</v>
      </c>
      <c r="K461" s="147" t="s">
        <v>131</v>
      </c>
      <c r="L461" s="32"/>
      <c r="M461" s="151" t="s">
        <v>3</v>
      </c>
      <c r="N461" s="152" t="s">
        <v>44</v>
      </c>
      <c r="O461" s="153">
        <v>0.34300000000000003</v>
      </c>
      <c r="P461" s="153">
        <f>O461*H461</f>
        <v>2.0580000000000003</v>
      </c>
      <c r="Q461" s="153">
        <v>0</v>
      </c>
      <c r="R461" s="153">
        <f>Q461*H461</f>
        <v>0</v>
      </c>
      <c r="S461" s="153">
        <v>0</v>
      </c>
      <c r="T461" s="154">
        <f>S461*H461</f>
        <v>0</v>
      </c>
      <c r="AR461" s="18" t="s">
        <v>132</v>
      </c>
      <c r="AT461" s="18" t="s">
        <v>127</v>
      </c>
      <c r="AU461" s="18" t="s">
        <v>133</v>
      </c>
      <c r="AY461" s="18" t="s">
        <v>124</v>
      </c>
      <c r="BE461" s="155">
        <f>IF(N461="základní",J461,0)</f>
        <v>0</v>
      </c>
      <c r="BF461" s="155">
        <f>IF(N461="snížená",J461,0)</f>
        <v>0</v>
      </c>
      <c r="BG461" s="155">
        <f>IF(N461="zákl. přenesená",J461,0)</f>
        <v>0</v>
      </c>
      <c r="BH461" s="155">
        <f>IF(N461="sníž. přenesená",J461,0)</f>
        <v>0</v>
      </c>
      <c r="BI461" s="155">
        <f>IF(N461="nulová",J461,0)</f>
        <v>0</v>
      </c>
      <c r="BJ461" s="18" t="s">
        <v>133</v>
      </c>
      <c r="BK461" s="155">
        <f>ROUND(I461*H461,2)</f>
        <v>0</v>
      </c>
      <c r="BL461" s="18" t="s">
        <v>132</v>
      </c>
      <c r="BM461" s="18" t="s">
        <v>529</v>
      </c>
    </row>
    <row r="462" spans="2:65" s="11" customFormat="1" x14ac:dyDescent="0.3">
      <c r="B462" s="156"/>
      <c r="D462" s="157" t="s">
        <v>135</v>
      </c>
      <c r="E462" s="158" t="s">
        <v>3</v>
      </c>
      <c r="F462" s="159" t="s">
        <v>530</v>
      </c>
      <c r="H462" s="160">
        <v>6</v>
      </c>
      <c r="L462" s="156"/>
      <c r="M462" s="161"/>
      <c r="N462" s="162"/>
      <c r="O462" s="162"/>
      <c r="P462" s="162"/>
      <c r="Q462" s="162"/>
      <c r="R462" s="162"/>
      <c r="S462" s="162"/>
      <c r="T462" s="163"/>
      <c r="AT462" s="164" t="s">
        <v>135</v>
      </c>
      <c r="AU462" s="164" t="s">
        <v>133</v>
      </c>
      <c r="AV462" s="11" t="s">
        <v>133</v>
      </c>
      <c r="AW462" s="11" t="s">
        <v>35</v>
      </c>
      <c r="AX462" s="11" t="s">
        <v>20</v>
      </c>
      <c r="AY462" s="164" t="s">
        <v>124</v>
      </c>
    </row>
    <row r="463" spans="2:65" s="1" customFormat="1" ht="31.5" customHeight="1" x14ac:dyDescent="0.3">
      <c r="B463" s="144"/>
      <c r="C463" s="145" t="s">
        <v>531</v>
      </c>
      <c r="D463" s="145" t="s">
        <v>127</v>
      </c>
      <c r="E463" s="146" t="s">
        <v>532</v>
      </c>
      <c r="F463" s="147" t="s">
        <v>533</v>
      </c>
      <c r="G463" s="148" t="s">
        <v>148</v>
      </c>
      <c r="H463" s="149">
        <v>180</v>
      </c>
      <c r="I463" s="150"/>
      <c r="J463" s="150">
        <f>ROUND(I463*H463,2)</f>
        <v>0</v>
      </c>
      <c r="K463" s="147" t="s">
        <v>131</v>
      </c>
      <c r="L463" s="32"/>
      <c r="M463" s="151" t="s">
        <v>3</v>
      </c>
      <c r="N463" s="152" t="s">
        <v>44</v>
      </c>
      <c r="O463" s="153">
        <v>0</v>
      </c>
      <c r="P463" s="153">
        <f>O463*H463</f>
        <v>0</v>
      </c>
      <c r="Q463" s="153">
        <v>0</v>
      </c>
      <c r="R463" s="153">
        <f>Q463*H463</f>
        <v>0</v>
      </c>
      <c r="S463" s="153">
        <v>0</v>
      </c>
      <c r="T463" s="154">
        <f>S463*H463</f>
        <v>0</v>
      </c>
      <c r="AR463" s="18" t="s">
        <v>132</v>
      </c>
      <c r="AT463" s="18" t="s">
        <v>127</v>
      </c>
      <c r="AU463" s="18" t="s">
        <v>133</v>
      </c>
      <c r="AY463" s="18" t="s">
        <v>124</v>
      </c>
      <c r="BE463" s="155">
        <f>IF(N463="základní",J463,0)</f>
        <v>0</v>
      </c>
      <c r="BF463" s="155">
        <f>IF(N463="snížená",J463,0)</f>
        <v>0</v>
      </c>
      <c r="BG463" s="155">
        <f>IF(N463="zákl. přenesená",J463,0)</f>
        <v>0</v>
      </c>
      <c r="BH463" s="155">
        <f>IF(N463="sníž. přenesená",J463,0)</f>
        <v>0</v>
      </c>
      <c r="BI463" s="155">
        <f>IF(N463="nulová",J463,0)</f>
        <v>0</v>
      </c>
      <c r="BJ463" s="18" t="s">
        <v>133</v>
      </c>
      <c r="BK463" s="155">
        <f>ROUND(I463*H463,2)</f>
        <v>0</v>
      </c>
      <c r="BL463" s="18" t="s">
        <v>132</v>
      </c>
      <c r="BM463" s="18" t="s">
        <v>534</v>
      </c>
    </row>
    <row r="464" spans="2:65" s="11" customFormat="1" x14ac:dyDescent="0.3">
      <c r="B464" s="156"/>
      <c r="D464" s="157" t="s">
        <v>135</v>
      </c>
      <c r="E464" s="158" t="s">
        <v>3</v>
      </c>
      <c r="F464" s="159" t="s">
        <v>535</v>
      </c>
      <c r="H464" s="160">
        <v>180</v>
      </c>
      <c r="L464" s="156"/>
      <c r="M464" s="161"/>
      <c r="N464" s="162"/>
      <c r="O464" s="162"/>
      <c r="P464" s="162"/>
      <c r="Q464" s="162"/>
      <c r="R464" s="162"/>
      <c r="S464" s="162"/>
      <c r="T464" s="163"/>
      <c r="AT464" s="164" t="s">
        <v>135</v>
      </c>
      <c r="AU464" s="164" t="s">
        <v>133</v>
      </c>
      <c r="AV464" s="11" t="s">
        <v>133</v>
      </c>
      <c r="AW464" s="11" t="s">
        <v>35</v>
      </c>
      <c r="AX464" s="11" t="s">
        <v>20</v>
      </c>
      <c r="AY464" s="164" t="s">
        <v>124</v>
      </c>
    </row>
    <row r="465" spans="2:65" s="1" customFormat="1" ht="31.5" customHeight="1" x14ac:dyDescent="0.3">
      <c r="B465" s="144"/>
      <c r="C465" s="145" t="s">
        <v>536</v>
      </c>
      <c r="D465" s="145" t="s">
        <v>127</v>
      </c>
      <c r="E465" s="146" t="s">
        <v>537</v>
      </c>
      <c r="F465" s="147" t="s">
        <v>538</v>
      </c>
      <c r="G465" s="148" t="s">
        <v>148</v>
      </c>
      <c r="H465" s="149">
        <v>6</v>
      </c>
      <c r="I465" s="150"/>
      <c r="J465" s="150">
        <f>ROUND(I465*H465,2)</f>
        <v>0</v>
      </c>
      <c r="K465" s="147" t="s">
        <v>131</v>
      </c>
      <c r="L465" s="32"/>
      <c r="M465" s="151" t="s">
        <v>3</v>
      </c>
      <c r="N465" s="152" t="s">
        <v>44</v>
      </c>
      <c r="O465" s="153">
        <v>0.192</v>
      </c>
      <c r="P465" s="153">
        <f>O465*H465</f>
        <v>1.1520000000000001</v>
      </c>
      <c r="Q465" s="153">
        <v>0</v>
      </c>
      <c r="R465" s="153">
        <f>Q465*H465</f>
        <v>0</v>
      </c>
      <c r="S465" s="153">
        <v>0</v>
      </c>
      <c r="T465" s="154">
        <f>S465*H465</f>
        <v>0</v>
      </c>
      <c r="AR465" s="18" t="s">
        <v>132</v>
      </c>
      <c r="AT465" s="18" t="s">
        <v>127</v>
      </c>
      <c r="AU465" s="18" t="s">
        <v>133</v>
      </c>
      <c r="AY465" s="18" t="s">
        <v>124</v>
      </c>
      <c r="BE465" s="155">
        <f>IF(N465="základní",J465,0)</f>
        <v>0</v>
      </c>
      <c r="BF465" s="155">
        <f>IF(N465="snížená",J465,0)</f>
        <v>0</v>
      </c>
      <c r="BG465" s="155">
        <f>IF(N465="zákl. přenesená",J465,0)</f>
        <v>0</v>
      </c>
      <c r="BH465" s="155">
        <f>IF(N465="sníž. přenesená",J465,0)</f>
        <v>0</v>
      </c>
      <c r="BI465" s="155">
        <f>IF(N465="nulová",J465,0)</f>
        <v>0</v>
      </c>
      <c r="BJ465" s="18" t="s">
        <v>133</v>
      </c>
      <c r="BK465" s="155">
        <f>ROUND(I465*H465,2)</f>
        <v>0</v>
      </c>
      <c r="BL465" s="18" t="s">
        <v>132</v>
      </c>
      <c r="BM465" s="18" t="s">
        <v>539</v>
      </c>
    </row>
    <row r="466" spans="2:65" s="1" customFormat="1" ht="44.25" customHeight="1" x14ac:dyDescent="0.3">
      <c r="B466" s="144"/>
      <c r="C466" s="145" t="s">
        <v>540</v>
      </c>
      <c r="D466" s="145" t="s">
        <v>127</v>
      </c>
      <c r="E466" s="146" t="s">
        <v>541</v>
      </c>
      <c r="F466" s="147" t="s">
        <v>542</v>
      </c>
      <c r="G466" s="148" t="s">
        <v>139</v>
      </c>
      <c r="H466" s="149">
        <v>266.49</v>
      </c>
      <c r="I466" s="150"/>
      <c r="J466" s="150">
        <f>ROUND(I466*H466,2)</f>
        <v>0</v>
      </c>
      <c r="K466" s="147" t="s">
        <v>131</v>
      </c>
      <c r="L466" s="32"/>
      <c r="M466" s="151" t="s">
        <v>3</v>
      </c>
      <c r="N466" s="152" t="s">
        <v>44</v>
      </c>
      <c r="O466" s="153">
        <v>0.308</v>
      </c>
      <c r="P466" s="153">
        <f>O466*H466</f>
        <v>82.078919999999997</v>
      </c>
      <c r="Q466" s="153">
        <v>4.0000000000000003E-5</v>
      </c>
      <c r="R466" s="153">
        <f>Q466*H466</f>
        <v>1.0659600000000002E-2</v>
      </c>
      <c r="S466" s="153">
        <v>0</v>
      </c>
      <c r="T466" s="154">
        <f>S466*H466</f>
        <v>0</v>
      </c>
      <c r="AR466" s="18" t="s">
        <v>132</v>
      </c>
      <c r="AT466" s="18" t="s">
        <v>127</v>
      </c>
      <c r="AU466" s="18" t="s">
        <v>133</v>
      </c>
      <c r="AY466" s="18" t="s">
        <v>124</v>
      </c>
      <c r="BE466" s="155">
        <f>IF(N466="základní",J466,0)</f>
        <v>0</v>
      </c>
      <c r="BF466" s="155">
        <f>IF(N466="snížená",J466,0)</f>
        <v>0</v>
      </c>
      <c r="BG466" s="155">
        <f>IF(N466="zákl. přenesená",J466,0)</f>
        <v>0</v>
      </c>
      <c r="BH466" s="155">
        <f>IF(N466="sníž. přenesená",J466,0)</f>
        <v>0</v>
      </c>
      <c r="BI466" s="155">
        <f>IF(N466="nulová",J466,0)</f>
        <v>0</v>
      </c>
      <c r="BJ466" s="18" t="s">
        <v>133</v>
      </c>
      <c r="BK466" s="155">
        <f>ROUND(I466*H466,2)</f>
        <v>0</v>
      </c>
      <c r="BL466" s="18" t="s">
        <v>132</v>
      </c>
      <c r="BM466" s="18" t="s">
        <v>543</v>
      </c>
    </row>
    <row r="467" spans="2:65" s="12" customFormat="1" x14ac:dyDescent="0.3">
      <c r="B467" s="165"/>
      <c r="D467" s="166" t="s">
        <v>135</v>
      </c>
      <c r="E467" s="167" t="s">
        <v>3</v>
      </c>
      <c r="F467" s="168" t="s">
        <v>157</v>
      </c>
      <c r="H467" s="169" t="s">
        <v>3</v>
      </c>
      <c r="L467" s="165"/>
      <c r="M467" s="170"/>
      <c r="N467" s="171"/>
      <c r="O467" s="171"/>
      <c r="P467" s="171"/>
      <c r="Q467" s="171"/>
      <c r="R467" s="171"/>
      <c r="S467" s="171"/>
      <c r="T467" s="172"/>
      <c r="AT467" s="169" t="s">
        <v>135</v>
      </c>
      <c r="AU467" s="169" t="s">
        <v>133</v>
      </c>
      <c r="AV467" s="12" t="s">
        <v>20</v>
      </c>
      <c r="AW467" s="12" t="s">
        <v>35</v>
      </c>
      <c r="AX467" s="12" t="s">
        <v>72</v>
      </c>
      <c r="AY467" s="169" t="s">
        <v>124</v>
      </c>
    </row>
    <row r="468" spans="2:65" s="11" customFormat="1" x14ac:dyDescent="0.3">
      <c r="B468" s="156"/>
      <c r="D468" s="166" t="s">
        <v>135</v>
      </c>
      <c r="E468" s="164" t="s">
        <v>3</v>
      </c>
      <c r="F468" s="173" t="s">
        <v>158</v>
      </c>
      <c r="H468" s="174">
        <v>172.26</v>
      </c>
      <c r="L468" s="156"/>
      <c r="M468" s="161"/>
      <c r="N468" s="162"/>
      <c r="O468" s="162"/>
      <c r="P468" s="162"/>
      <c r="Q468" s="162"/>
      <c r="R468" s="162"/>
      <c r="S468" s="162"/>
      <c r="T468" s="163"/>
      <c r="AT468" s="164" t="s">
        <v>135</v>
      </c>
      <c r="AU468" s="164" t="s">
        <v>133</v>
      </c>
      <c r="AV468" s="11" t="s">
        <v>133</v>
      </c>
      <c r="AW468" s="11" t="s">
        <v>35</v>
      </c>
      <c r="AX468" s="11" t="s">
        <v>72</v>
      </c>
      <c r="AY468" s="164" t="s">
        <v>124</v>
      </c>
    </row>
    <row r="469" spans="2:65" s="11" customFormat="1" x14ac:dyDescent="0.3">
      <c r="B469" s="156"/>
      <c r="D469" s="166" t="s">
        <v>135</v>
      </c>
      <c r="E469" s="164" t="s">
        <v>3</v>
      </c>
      <c r="F469" s="173" t="s">
        <v>159</v>
      </c>
      <c r="H469" s="174">
        <v>44.23</v>
      </c>
      <c r="L469" s="156"/>
      <c r="M469" s="161"/>
      <c r="N469" s="162"/>
      <c r="O469" s="162"/>
      <c r="P469" s="162"/>
      <c r="Q469" s="162"/>
      <c r="R469" s="162"/>
      <c r="S469" s="162"/>
      <c r="T469" s="163"/>
      <c r="AT469" s="164" t="s">
        <v>135</v>
      </c>
      <c r="AU469" s="164" t="s">
        <v>133</v>
      </c>
      <c r="AV469" s="11" t="s">
        <v>133</v>
      </c>
      <c r="AW469" s="11" t="s">
        <v>35</v>
      </c>
      <c r="AX469" s="11" t="s">
        <v>72</v>
      </c>
      <c r="AY469" s="164" t="s">
        <v>124</v>
      </c>
    </row>
    <row r="470" spans="2:65" s="12" customFormat="1" x14ac:dyDescent="0.3">
      <c r="B470" s="165"/>
      <c r="D470" s="166" t="s">
        <v>135</v>
      </c>
      <c r="E470" s="167" t="s">
        <v>3</v>
      </c>
      <c r="F470" s="168" t="s">
        <v>544</v>
      </c>
      <c r="H470" s="169" t="s">
        <v>3</v>
      </c>
      <c r="L470" s="165"/>
      <c r="M470" s="170"/>
      <c r="N470" s="171"/>
      <c r="O470" s="171"/>
      <c r="P470" s="171"/>
      <c r="Q470" s="171"/>
      <c r="R470" s="171"/>
      <c r="S470" s="171"/>
      <c r="T470" s="172"/>
      <c r="AT470" s="169" t="s">
        <v>135</v>
      </c>
      <c r="AU470" s="169" t="s">
        <v>133</v>
      </c>
      <c r="AV470" s="12" t="s">
        <v>20</v>
      </c>
      <c r="AW470" s="12" t="s">
        <v>35</v>
      </c>
      <c r="AX470" s="12" t="s">
        <v>72</v>
      </c>
      <c r="AY470" s="169" t="s">
        <v>124</v>
      </c>
    </row>
    <row r="471" spans="2:65" s="11" customFormat="1" x14ac:dyDescent="0.3">
      <c r="B471" s="156"/>
      <c r="D471" s="166" t="s">
        <v>135</v>
      </c>
      <c r="E471" s="164" t="s">
        <v>3</v>
      </c>
      <c r="F471" s="173" t="s">
        <v>435</v>
      </c>
      <c r="H471" s="174">
        <v>50</v>
      </c>
      <c r="L471" s="156"/>
      <c r="M471" s="161"/>
      <c r="N471" s="162"/>
      <c r="O471" s="162"/>
      <c r="P471" s="162"/>
      <c r="Q471" s="162"/>
      <c r="R471" s="162"/>
      <c r="S471" s="162"/>
      <c r="T471" s="163"/>
      <c r="AT471" s="164" t="s">
        <v>135</v>
      </c>
      <c r="AU471" s="164" t="s">
        <v>133</v>
      </c>
      <c r="AV471" s="11" t="s">
        <v>133</v>
      </c>
      <c r="AW471" s="11" t="s">
        <v>35</v>
      </c>
      <c r="AX471" s="11" t="s">
        <v>72</v>
      </c>
      <c r="AY471" s="164" t="s">
        <v>124</v>
      </c>
    </row>
    <row r="472" spans="2:65" s="13" customFormat="1" x14ac:dyDescent="0.3">
      <c r="B472" s="175"/>
      <c r="D472" s="157" t="s">
        <v>135</v>
      </c>
      <c r="E472" s="176" t="s">
        <v>3</v>
      </c>
      <c r="F472" s="177" t="s">
        <v>160</v>
      </c>
      <c r="H472" s="178">
        <v>266.49</v>
      </c>
      <c r="L472" s="175"/>
      <c r="M472" s="179"/>
      <c r="N472" s="180"/>
      <c r="O472" s="180"/>
      <c r="P472" s="180"/>
      <c r="Q472" s="180"/>
      <c r="R472" s="180"/>
      <c r="S472" s="180"/>
      <c r="T472" s="181"/>
      <c r="AT472" s="182" t="s">
        <v>135</v>
      </c>
      <c r="AU472" s="182" t="s">
        <v>133</v>
      </c>
      <c r="AV472" s="13" t="s">
        <v>125</v>
      </c>
      <c r="AW472" s="13" t="s">
        <v>35</v>
      </c>
      <c r="AX472" s="13" t="s">
        <v>20</v>
      </c>
      <c r="AY472" s="182" t="s">
        <v>124</v>
      </c>
    </row>
    <row r="473" spans="2:65" s="1" customFormat="1" ht="31.5" customHeight="1" x14ac:dyDescent="0.3">
      <c r="B473" s="144"/>
      <c r="C473" s="145" t="s">
        <v>545</v>
      </c>
      <c r="D473" s="145" t="s">
        <v>127</v>
      </c>
      <c r="E473" s="146" t="s">
        <v>546</v>
      </c>
      <c r="F473" s="147" t="s">
        <v>547</v>
      </c>
      <c r="G473" s="148" t="s">
        <v>401</v>
      </c>
      <c r="H473" s="149">
        <v>26</v>
      </c>
      <c r="I473" s="150"/>
      <c r="J473" s="150">
        <f>ROUND(I473*H473,2)</f>
        <v>0</v>
      </c>
      <c r="K473" s="147" t="s">
        <v>131</v>
      </c>
      <c r="L473" s="32"/>
      <c r="M473" s="151" t="s">
        <v>3</v>
      </c>
      <c r="N473" s="152" t="s">
        <v>44</v>
      </c>
      <c r="O473" s="153">
        <v>8.1000000000000003E-2</v>
      </c>
      <c r="P473" s="153">
        <f>O473*H473</f>
        <v>2.1059999999999999</v>
      </c>
      <c r="Q473" s="153">
        <v>0</v>
      </c>
      <c r="R473" s="153">
        <f>Q473*H473</f>
        <v>0</v>
      </c>
      <c r="S473" s="153">
        <v>0</v>
      </c>
      <c r="T473" s="154">
        <f>S473*H473</f>
        <v>0</v>
      </c>
      <c r="AR473" s="18" t="s">
        <v>132</v>
      </c>
      <c r="AT473" s="18" t="s">
        <v>127</v>
      </c>
      <c r="AU473" s="18" t="s">
        <v>133</v>
      </c>
      <c r="AY473" s="18" t="s">
        <v>124</v>
      </c>
      <c r="BE473" s="155">
        <f>IF(N473="základní",J473,0)</f>
        <v>0</v>
      </c>
      <c r="BF473" s="155">
        <f>IF(N473="snížená",J473,0)</f>
        <v>0</v>
      </c>
      <c r="BG473" s="155">
        <f>IF(N473="zákl. přenesená",J473,0)</f>
        <v>0</v>
      </c>
      <c r="BH473" s="155">
        <f>IF(N473="sníž. přenesená",J473,0)</f>
        <v>0</v>
      </c>
      <c r="BI473" s="155">
        <f>IF(N473="nulová",J473,0)</f>
        <v>0</v>
      </c>
      <c r="BJ473" s="18" t="s">
        <v>133</v>
      </c>
      <c r="BK473" s="155">
        <f>ROUND(I473*H473,2)</f>
        <v>0</v>
      </c>
      <c r="BL473" s="18" t="s">
        <v>132</v>
      </c>
      <c r="BM473" s="18" t="s">
        <v>548</v>
      </c>
    </row>
    <row r="474" spans="2:65" s="11" customFormat="1" x14ac:dyDescent="0.3">
      <c r="B474" s="156"/>
      <c r="D474" s="157" t="s">
        <v>135</v>
      </c>
      <c r="E474" s="158" t="s">
        <v>3</v>
      </c>
      <c r="F474" s="159" t="s">
        <v>291</v>
      </c>
      <c r="H474" s="160">
        <v>26</v>
      </c>
      <c r="L474" s="156"/>
      <c r="M474" s="161"/>
      <c r="N474" s="162"/>
      <c r="O474" s="162"/>
      <c r="P474" s="162"/>
      <c r="Q474" s="162"/>
      <c r="R474" s="162"/>
      <c r="S474" s="162"/>
      <c r="T474" s="163"/>
      <c r="AT474" s="164" t="s">
        <v>135</v>
      </c>
      <c r="AU474" s="164" t="s">
        <v>133</v>
      </c>
      <c r="AV474" s="11" t="s">
        <v>133</v>
      </c>
      <c r="AW474" s="11" t="s">
        <v>35</v>
      </c>
      <c r="AX474" s="11" t="s">
        <v>20</v>
      </c>
      <c r="AY474" s="164" t="s">
        <v>124</v>
      </c>
    </row>
    <row r="475" spans="2:65" s="1" customFormat="1" ht="31.5" customHeight="1" x14ac:dyDescent="0.3">
      <c r="B475" s="144"/>
      <c r="C475" s="145" t="s">
        <v>549</v>
      </c>
      <c r="D475" s="145" t="s">
        <v>127</v>
      </c>
      <c r="E475" s="146" t="s">
        <v>550</v>
      </c>
      <c r="F475" s="147" t="s">
        <v>551</v>
      </c>
      <c r="G475" s="148" t="s">
        <v>130</v>
      </c>
      <c r="H475" s="149">
        <v>0.73799999999999999</v>
      </c>
      <c r="I475" s="150"/>
      <c r="J475" s="150">
        <f>ROUND(I475*H475,2)</f>
        <v>0</v>
      </c>
      <c r="K475" s="147" t="s">
        <v>131</v>
      </c>
      <c r="L475" s="32"/>
      <c r="M475" s="151" t="s">
        <v>3</v>
      </c>
      <c r="N475" s="152" t="s">
        <v>44</v>
      </c>
      <c r="O475" s="153">
        <v>4.8579999999999997</v>
      </c>
      <c r="P475" s="153">
        <f>O475*H475</f>
        <v>3.5852039999999996</v>
      </c>
      <c r="Q475" s="153">
        <v>0</v>
      </c>
      <c r="R475" s="153">
        <f>Q475*H475</f>
        <v>0</v>
      </c>
      <c r="S475" s="153">
        <v>2.5</v>
      </c>
      <c r="T475" s="154">
        <f>S475*H475</f>
        <v>1.845</v>
      </c>
      <c r="AR475" s="18" t="s">
        <v>132</v>
      </c>
      <c r="AT475" s="18" t="s">
        <v>127</v>
      </c>
      <c r="AU475" s="18" t="s">
        <v>133</v>
      </c>
      <c r="AY475" s="18" t="s">
        <v>124</v>
      </c>
      <c r="BE475" s="155">
        <f>IF(N475="základní",J475,0)</f>
        <v>0</v>
      </c>
      <c r="BF475" s="155">
        <f>IF(N475="snížená",J475,0)</f>
        <v>0</v>
      </c>
      <c r="BG475" s="155">
        <f>IF(N475="zákl. přenesená",J475,0)</f>
        <v>0</v>
      </c>
      <c r="BH475" s="155">
        <f>IF(N475="sníž. přenesená",J475,0)</f>
        <v>0</v>
      </c>
      <c r="BI475" s="155">
        <f>IF(N475="nulová",J475,0)</f>
        <v>0</v>
      </c>
      <c r="BJ475" s="18" t="s">
        <v>133</v>
      </c>
      <c r="BK475" s="155">
        <f>ROUND(I475*H475,2)</f>
        <v>0</v>
      </c>
      <c r="BL475" s="18" t="s">
        <v>132</v>
      </c>
      <c r="BM475" s="18" t="s">
        <v>552</v>
      </c>
    </row>
    <row r="476" spans="2:65" s="12" customFormat="1" x14ac:dyDescent="0.3">
      <c r="B476" s="165"/>
      <c r="D476" s="166" t="s">
        <v>135</v>
      </c>
      <c r="E476" s="167" t="s">
        <v>3</v>
      </c>
      <c r="F476" s="168" t="s">
        <v>141</v>
      </c>
      <c r="H476" s="169" t="s">
        <v>3</v>
      </c>
      <c r="L476" s="165"/>
      <c r="M476" s="170"/>
      <c r="N476" s="171"/>
      <c r="O476" s="171"/>
      <c r="P476" s="171"/>
      <c r="Q476" s="171"/>
      <c r="R476" s="171"/>
      <c r="S476" s="171"/>
      <c r="T476" s="172"/>
      <c r="AT476" s="169" t="s">
        <v>135</v>
      </c>
      <c r="AU476" s="169" t="s">
        <v>133</v>
      </c>
      <c r="AV476" s="12" t="s">
        <v>20</v>
      </c>
      <c r="AW476" s="12" t="s">
        <v>35</v>
      </c>
      <c r="AX476" s="12" t="s">
        <v>72</v>
      </c>
      <c r="AY476" s="169" t="s">
        <v>124</v>
      </c>
    </row>
    <row r="477" spans="2:65" s="11" customFormat="1" x14ac:dyDescent="0.3">
      <c r="B477" s="156"/>
      <c r="D477" s="157" t="s">
        <v>135</v>
      </c>
      <c r="E477" s="158" t="s">
        <v>3</v>
      </c>
      <c r="F477" s="159" t="s">
        <v>553</v>
      </c>
      <c r="H477" s="160">
        <v>0.73799999999999999</v>
      </c>
      <c r="L477" s="156"/>
      <c r="M477" s="161"/>
      <c r="N477" s="162"/>
      <c r="O477" s="162"/>
      <c r="P477" s="162"/>
      <c r="Q477" s="162"/>
      <c r="R477" s="162"/>
      <c r="S477" s="162"/>
      <c r="T477" s="163"/>
      <c r="AT477" s="164" t="s">
        <v>135</v>
      </c>
      <c r="AU477" s="164" t="s">
        <v>133</v>
      </c>
      <c r="AV477" s="11" t="s">
        <v>133</v>
      </c>
      <c r="AW477" s="11" t="s">
        <v>35</v>
      </c>
      <c r="AX477" s="11" t="s">
        <v>20</v>
      </c>
      <c r="AY477" s="164" t="s">
        <v>124</v>
      </c>
    </row>
    <row r="478" spans="2:65" s="1" customFormat="1" ht="22.5" customHeight="1" x14ac:dyDescent="0.3">
      <c r="B478" s="144"/>
      <c r="C478" s="145" t="s">
        <v>554</v>
      </c>
      <c r="D478" s="145" t="s">
        <v>127</v>
      </c>
      <c r="E478" s="146" t="s">
        <v>555</v>
      </c>
      <c r="F478" s="147" t="s">
        <v>556</v>
      </c>
      <c r="G478" s="148" t="s">
        <v>130</v>
      </c>
      <c r="H478" s="149">
        <v>5.673</v>
      </c>
      <c r="I478" s="150"/>
      <c r="J478" s="150">
        <f>ROUND(I478*H478,2)</f>
        <v>0</v>
      </c>
      <c r="K478" s="147" t="s">
        <v>131</v>
      </c>
      <c r="L478" s="32"/>
      <c r="M478" s="151" t="s">
        <v>3</v>
      </c>
      <c r="N478" s="152" t="s">
        <v>44</v>
      </c>
      <c r="O478" s="153">
        <v>10.88</v>
      </c>
      <c r="P478" s="153">
        <f>O478*H478</f>
        <v>61.722240000000006</v>
      </c>
      <c r="Q478" s="153">
        <v>0</v>
      </c>
      <c r="R478" s="153">
        <f>Q478*H478</f>
        <v>0</v>
      </c>
      <c r="S478" s="153">
        <v>2.2000000000000002</v>
      </c>
      <c r="T478" s="154">
        <f>S478*H478</f>
        <v>12.480600000000001</v>
      </c>
      <c r="AR478" s="18" t="s">
        <v>132</v>
      </c>
      <c r="AT478" s="18" t="s">
        <v>127</v>
      </c>
      <c r="AU478" s="18" t="s">
        <v>133</v>
      </c>
      <c r="AY478" s="18" t="s">
        <v>124</v>
      </c>
      <c r="BE478" s="155">
        <f>IF(N478="základní",J478,0)</f>
        <v>0</v>
      </c>
      <c r="BF478" s="155">
        <f>IF(N478="snížená",J478,0)</f>
        <v>0</v>
      </c>
      <c r="BG478" s="155">
        <f>IF(N478="zákl. přenesená",J478,0)</f>
        <v>0</v>
      </c>
      <c r="BH478" s="155">
        <f>IF(N478="sníž. přenesená",J478,0)</f>
        <v>0</v>
      </c>
      <c r="BI478" s="155">
        <f>IF(N478="nulová",J478,0)</f>
        <v>0</v>
      </c>
      <c r="BJ478" s="18" t="s">
        <v>133</v>
      </c>
      <c r="BK478" s="155">
        <f>ROUND(I478*H478,2)</f>
        <v>0</v>
      </c>
      <c r="BL478" s="18" t="s">
        <v>132</v>
      </c>
      <c r="BM478" s="18" t="s">
        <v>557</v>
      </c>
    </row>
    <row r="479" spans="2:65" s="12" customFormat="1" x14ac:dyDescent="0.3">
      <c r="B479" s="165"/>
      <c r="D479" s="166" t="s">
        <v>135</v>
      </c>
      <c r="E479" s="167" t="s">
        <v>3</v>
      </c>
      <c r="F479" s="168" t="s">
        <v>459</v>
      </c>
      <c r="H479" s="169" t="s">
        <v>3</v>
      </c>
      <c r="L479" s="165"/>
      <c r="M479" s="170"/>
      <c r="N479" s="171"/>
      <c r="O479" s="171"/>
      <c r="P479" s="171"/>
      <c r="Q479" s="171"/>
      <c r="R479" s="171"/>
      <c r="S479" s="171"/>
      <c r="T479" s="172"/>
      <c r="AT479" s="169" t="s">
        <v>135</v>
      </c>
      <c r="AU479" s="169" t="s">
        <v>133</v>
      </c>
      <c r="AV479" s="12" t="s">
        <v>20</v>
      </c>
      <c r="AW479" s="12" t="s">
        <v>35</v>
      </c>
      <c r="AX479" s="12" t="s">
        <v>72</v>
      </c>
      <c r="AY479" s="169" t="s">
        <v>124</v>
      </c>
    </row>
    <row r="480" spans="2:65" s="11" customFormat="1" x14ac:dyDescent="0.3">
      <c r="B480" s="156"/>
      <c r="D480" s="166" t="s">
        <v>135</v>
      </c>
      <c r="E480" s="164" t="s">
        <v>3</v>
      </c>
      <c r="F480" s="173" t="s">
        <v>558</v>
      </c>
      <c r="H480" s="174">
        <v>5.5019999999999998</v>
      </c>
      <c r="L480" s="156"/>
      <c r="M480" s="161"/>
      <c r="N480" s="162"/>
      <c r="O480" s="162"/>
      <c r="P480" s="162"/>
      <c r="Q480" s="162"/>
      <c r="R480" s="162"/>
      <c r="S480" s="162"/>
      <c r="T480" s="163"/>
      <c r="AT480" s="164" t="s">
        <v>135</v>
      </c>
      <c r="AU480" s="164" t="s">
        <v>133</v>
      </c>
      <c r="AV480" s="11" t="s">
        <v>133</v>
      </c>
      <c r="AW480" s="11" t="s">
        <v>35</v>
      </c>
      <c r="AX480" s="11" t="s">
        <v>72</v>
      </c>
      <c r="AY480" s="164" t="s">
        <v>124</v>
      </c>
    </row>
    <row r="481" spans="2:65" s="11" customFormat="1" x14ac:dyDescent="0.3">
      <c r="B481" s="156"/>
      <c r="D481" s="166" t="s">
        <v>135</v>
      </c>
      <c r="E481" s="164" t="s">
        <v>3</v>
      </c>
      <c r="F481" s="173" t="s">
        <v>559</v>
      </c>
      <c r="H481" s="174">
        <v>0.17100000000000001</v>
      </c>
      <c r="L481" s="156"/>
      <c r="M481" s="161"/>
      <c r="N481" s="162"/>
      <c r="O481" s="162"/>
      <c r="P481" s="162"/>
      <c r="Q481" s="162"/>
      <c r="R481" s="162"/>
      <c r="S481" s="162"/>
      <c r="T481" s="163"/>
      <c r="AT481" s="164" t="s">
        <v>135</v>
      </c>
      <c r="AU481" s="164" t="s">
        <v>133</v>
      </c>
      <c r="AV481" s="11" t="s">
        <v>133</v>
      </c>
      <c r="AW481" s="11" t="s">
        <v>35</v>
      </c>
      <c r="AX481" s="11" t="s">
        <v>72</v>
      </c>
      <c r="AY481" s="164" t="s">
        <v>124</v>
      </c>
    </row>
    <row r="482" spans="2:65" s="13" customFormat="1" x14ac:dyDescent="0.3">
      <c r="B482" s="175"/>
      <c r="D482" s="157" t="s">
        <v>135</v>
      </c>
      <c r="E482" s="176" t="s">
        <v>3</v>
      </c>
      <c r="F482" s="177" t="s">
        <v>160</v>
      </c>
      <c r="H482" s="178">
        <v>5.673</v>
      </c>
      <c r="L482" s="175"/>
      <c r="M482" s="179"/>
      <c r="N482" s="180"/>
      <c r="O482" s="180"/>
      <c r="P482" s="180"/>
      <c r="Q482" s="180"/>
      <c r="R482" s="180"/>
      <c r="S482" s="180"/>
      <c r="T482" s="181"/>
      <c r="AT482" s="182" t="s">
        <v>135</v>
      </c>
      <c r="AU482" s="182" t="s">
        <v>133</v>
      </c>
      <c r="AV482" s="13" t="s">
        <v>125</v>
      </c>
      <c r="AW482" s="13" t="s">
        <v>35</v>
      </c>
      <c r="AX482" s="13" t="s">
        <v>20</v>
      </c>
      <c r="AY482" s="182" t="s">
        <v>124</v>
      </c>
    </row>
    <row r="483" spans="2:65" s="1" customFormat="1" ht="31.5" customHeight="1" x14ac:dyDescent="0.3">
      <c r="B483" s="144"/>
      <c r="C483" s="145" t="s">
        <v>560</v>
      </c>
      <c r="D483" s="145" t="s">
        <v>127</v>
      </c>
      <c r="E483" s="146" t="s">
        <v>561</v>
      </c>
      <c r="F483" s="147" t="s">
        <v>562</v>
      </c>
      <c r="G483" s="148" t="s">
        <v>130</v>
      </c>
      <c r="H483" s="149">
        <v>5.673</v>
      </c>
      <c r="I483" s="150"/>
      <c r="J483" s="150">
        <f>ROUND(I483*H483,2)</f>
        <v>0</v>
      </c>
      <c r="K483" s="147" t="s">
        <v>131</v>
      </c>
      <c r="L483" s="32"/>
      <c r="M483" s="151" t="s">
        <v>3</v>
      </c>
      <c r="N483" s="152" t="s">
        <v>44</v>
      </c>
      <c r="O483" s="153">
        <v>4.8280000000000003</v>
      </c>
      <c r="P483" s="153">
        <f>O483*H483</f>
        <v>27.389244000000001</v>
      </c>
      <c r="Q483" s="153">
        <v>0</v>
      </c>
      <c r="R483" s="153">
        <f>Q483*H483</f>
        <v>0</v>
      </c>
      <c r="S483" s="153">
        <v>4.3999999999999997E-2</v>
      </c>
      <c r="T483" s="154">
        <f>S483*H483</f>
        <v>0.249612</v>
      </c>
      <c r="AR483" s="18" t="s">
        <v>132</v>
      </c>
      <c r="AT483" s="18" t="s">
        <v>127</v>
      </c>
      <c r="AU483" s="18" t="s">
        <v>133</v>
      </c>
      <c r="AY483" s="18" t="s">
        <v>124</v>
      </c>
      <c r="BE483" s="155">
        <f>IF(N483="základní",J483,0)</f>
        <v>0</v>
      </c>
      <c r="BF483" s="155">
        <f>IF(N483="snížená",J483,0)</f>
        <v>0</v>
      </c>
      <c r="BG483" s="155">
        <f>IF(N483="zákl. přenesená",J483,0)</f>
        <v>0</v>
      </c>
      <c r="BH483" s="155">
        <f>IF(N483="sníž. přenesená",J483,0)</f>
        <v>0</v>
      </c>
      <c r="BI483" s="155">
        <f>IF(N483="nulová",J483,0)</f>
        <v>0</v>
      </c>
      <c r="BJ483" s="18" t="s">
        <v>133</v>
      </c>
      <c r="BK483" s="155">
        <f>ROUND(I483*H483,2)</f>
        <v>0</v>
      </c>
      <c r="BL483" s="18" t="s">
        <v>132</v>
      </c>
      <c r="BM483" s="18" t="s">
        <v>563</v>
      </c>
    </row>
    <row r="484" spans="2:65" s="1" customFormat="1" ht="31.5" customHeight="1" x14ac:dyDescent="0.3">
      <c r="B484" s="144"/>
      <c r="C484" s="145" t="s">
        <v>564</v>
      </c>
      <c r="D484" s="145" t="s">
        <v>127</v>
      </c>
      <c r="E484" s="146" t="s">
        <v>565</v>
      </c>
      <c r="F484" s="147" t="s">
        <v>566</v>
      </c>
      <c r="G484" s="148" t="s">
        <v>139</v>
      </c>
      <c r="H484" s="149">
        <v>3.5920000000000001</v>
      </c>
      <c r="I484" s="150"/>
      <c r="J484" s="150">
        <f>ROUND(I484*H484,2)</f>
        <v>0</v>
      </c>
      <c r="K484" s="147" t="s">
        <v>131</v>
      </c>
      <c r="L484" s="32"/>
      <c r="M484" s="151" t="s">
        <v>3</v>
      </c>
      <c r="N484" s="152" t="s">
        <v>44</v>
      </c>
      <c r="O484" s="153">
        <v>0.59</v>
      </c>
      <c r="P484" s="153">
        <f>O484*H484</f>
        <v>2.1192799999999998</v>
      </c>
      <c r="Q484" s="153">
        <v>0</v>
      </c>
      <c r="R484" s="153">
        <f>Q484*H484</f>
        <v>0</v>
      </c>
      <c r="S484" s="153">
        <v>5.8999999999999997E-2</v>
      </c>
      <c r="T484" s="154">
        <f>S484*H484</f>
        <v>0.21192800000000001</v>
      </c>
      <c r="AR484" s="18" t="s">
        <v>132</v>
      </c>
      <c r="AT484" s="18" t="s">
        <v>127</v>
      </c>
      <c r="AU484" s="18" t="s">
        <v>133</v>
      </c>
      <c r="AY484" s="18" t="s">
        <v>124</v>
      </c>
      <c r="BE484" s="155">
        <f>IF(N484="základní",J484,0)</f>
        <v>0</v>
      </c>
      <c r="BF484" s="155">
        <f>IF(N484="snížená",J484,0)</f>
        <v>0</v>
      </c>
      <c r="BG484" s="155">
        <f>IF(N484="zákl. přenesená",J484,0)</f>
        <v>0</v>
      </c>
      <c r="BH484" s="155">
        <f>IF(N484="sníž. přenesená",J484,0)</f>
        <v>0</v>
      </c>
      <c r="BI484" s="155">
        <f>IF(N484="nulová",J484,0)</f>
        <v>0</v>
      </c>
      <c r="BJ484" s="18" t="s">
        <v>133</v>
      </c>
      <c r="BK484" s="155">
        <f>ROUND(I484*H484,2)</f>
        <v>0</v>
      </c>
      <c r="BL484" s="18" t="s">
        <v>132</v>
      </c>
      <c r="BM484" s="18" t="s">
        <v>567</v>
      </c>
    </row>
    <row r="485" spans="2:65" s="12" customFormat="1" x14ac:dyDescent="0.3">
      <c r="B485" s="165"/>
      <c r="D485" s="166" t="s">
        <v>135</v>
      </c>
      <c r="E485" s="167" t="s">
        <v>3</v>
      </c>
      <c r="F485" s="168" t="s">
        <v>568</v>
      </c>
      <c r="H485" s="169" t="s">
        <v>3</v>
      </c>
      <c r="L485" s="165"/>
      <c r="M485" s="170"/>
      <c r="N485" s="171"/>
      <c r="O485" s="171"/>
      <c r="P485" s="171"/>
      <c r="Q485" s="171"/>
      <c r="R485" s="171"/>
      <c r="S485" s="171"/>
      <c r="T485" s="172"/>
      <c r="AT485" s="169" t="s">
        <v>135</v>
      </c>
      <c r="AU485" s="169" t="s">
        <v>133</v>
      </c>
      <c r="AV485" s="12" t="s">
        <v>20</v>
      </c>
      <c r="AW485" s="12" t="s">
        <v>35</v>
      </c>
      <c r="AX485" s="12" t="s">
        <v>72</v>
      </c>
      <c r="AY485" s="169" t="s">
        <v>124</v>
      </c>
    </row>
    <row r="486" spans="2:65" s="11" customFormat="1" x14ac:dyDescent="0.3">
      <c r="B486" s="156"/>
      <c r="D486" s="157" t="s">
        <v>135</v>
      </c>
      <c r="E486" s="158" t="s">
        <v>3</v>
      </c>
      <c r="F486" s="159" t="s">
        <v>569</v>
      </c>
      <c r="H486" s="160">
        <v>3.5920000000000001</v>
      </c>
      <c r="L486" s="156"/>
      <c r="M486" s="161"/>
      <c r="N486" s="162"/>
      <c r="O486" s="162"/>
      <c r="P486" s="162"/>
      <c r="Q486" s="162"/>
      <c r="R486" s="162"/>
      <c r="S486" s="162"/>
      <c r="T486" s="163"/>
      <c r="AT486" s="164" t="s">
        <v>135</v>
      </c>
      <c r="AU486" s="164" t="s">
        <v>133</v>
      </c>
      <c r="AV486" s="11" t="s">
        <v>133</v>
      </c>
      <c r="AW486" s="11" t="s">
        <v>35</v>
      </c>
      <c r="AX486" s="11" t="s">
        <v>20</v>
      </c>
      <c r="AY486" s="164" t="s">
        <v>124</v>
      </c>
    </row>
    <row r="487" spans="2:65" s="1" customFormat="1" ht="31.5" customHeight="1" x14ac:dyDescent="0.3">
      <c r="B487" s="144"/>
      <c r="C487" s="145" t="s">
        <v>570</v>
      </c>
      <c r="D487" s="145" t="s">
        <v>127</v>
      </c>
      <c r="E487" s="146" t="s">
        <v>571</v>
      </c>
      <c r="F487" s="147" t="s">
        <v>572</v>
      </c>
      <c r="G487" s="148" t="s">
        <v>139</v>
      </c>
      <c r="H487" s="149">
        <v>1.5</v>
      </c>
      <c r="I487" s="150"/>
      <c r="J487" s="150">
        <f>ROUND(I487*H487,2)</f>
        <v>0</v>
      </c>
      <c r="K487" s="147" t="s">
        <v>131</v>
      </c>
      <c r="L487" s="32"/>
      <c r="M487" s="151" t="s">
        <v>3</v>
      </c>
      <c r="N487" s="152" t="s">
        <v>44</v>
      </c>
      <c r="O487" s="153">
        <v>0.47099999999999997</v>
      </c>
      <c r="P487" s="153">
        <f>O487*H487</f>
        <v>0.70649999999999991</v>
      </c>
      <c r="Q487" s="153">
        <v>0</v>
      </c>
      <c r="R487" s="153">
        <f>Q487*H487</f>
        <v>0</v>
      </c>
      <c r="S487" s="153">
        <v>3.7999999999999999E-2</v>
      </c>
      <c r="T487" s="154">
        <f>S487*H487</f>
        <v>5.6999999999999995E-2</v>
      </c>
      <c r="AR487" s="18" t="s">
        <v>132</v>
      </c>
      <c r="AT487" s="18" t="s">
        <v>127</v>
      </c>
      <c r="AU487" s="18" t="s">
        <v>133</v>
      </c>
      <c r="AY487" s="18" t="s">
        <v>124</v>
      </c>
      <c r="BE487" s="155">
        <f>IF(N487="základní",J487,0)</f>
        <v>0</v>
      </c>
      <c r="BF487" s="155">
        <f>IF(N487="snížená",J487,0)</f>
        <v>0</v>
      </c>
      <c r="BG487" s="155">
        <f>IF(N487="zákl. přenesená",J487,0)</f>
        <v>0</v>
      </c>
      <c r="BH487" s="155">
        <f>IF(N487="sníž. přenesená",J487,0)</f>
        <v>0</v>
      </c>
      <c r="BI487" s="155">
        <f>IF(N487="nulová",J487,0)</f>
        <v>0</v>
      </c>
      <c r="BJ487" s="18" t="s">
        <v>133</v>
      </c>
      <c r="BK487" s="155">
        <f>ROUND(I487*H487,2)</f>
        <v>0</v>
      </c>
      <c r="BL487" s="18" t="s">
        <v>132</v>
      </c>
      <c r="BM487" s="18" t="s">
        <v>573</v>
      </c>
    </row>
    <row r="488" spans="2:65" s="11" customFormat="1" x14ac:dyDescent="0.3">
      <c r="B488" s="156"/>
      <c r="D488" s="157" t="s">
        <v>135</v>
      </c>
      <c r="E488" s="158" t="s">
        <v>3</v>
      </c>
      <c r="F488" s="159" t="s">
        <v>574</v>
      </c>
      <c r="H488" s="160">
        <v>1.5</v>
      </c>
      <c r="L488" s="156"/>
      <c r="M488" s="161"/>
      <c r="N488" s="162"/>
      <c r="O488" s="162"/>
      <c r="P488" s="162"/>
      <c r="Q488" s="162"/>
      <c r="R488" s="162"/>
      <c r="S488" s="162"/>
      <c r="T488" s="163"/>
      <c r="AT488" s="164" t="s">
        <v>135</v>
      </c>
      <c r="AU488" s="164" t="s">
        <v>133</v>
      </c>
      <c r="AV488" s="11" t="s">
        <v>133</v>
      </c>
      <c r="AW488" s="11" t="s">
        <v>35</v>
      </c>
      <c r="AX488" s="11" t="s">
        <v>20</v>
      </c>
      <c r="AY488" s="164" t="s">
        <v>124</v>
      </c>
    </row>
    <row r="489" spans="2:65" s="1" customFormat="1" ht="31.5" customHeight="1" x14ac:dyDescent="0.3">
      <c r="B489" s="144"/>
      <c r="C489" s="145" t="s">
        <v>575</v>
      </c>
      <c r="D489" s="145" t="s">
        <v>127</v>
      </c>
      <c r="E489" s="146" t="s">
        <v>576</v>
      </c>
      <c r="F489" s="147" t="s">
        <v>577</v>
      </c>
      <c r="G489" s="148" t="s">
        <v>148</v>
      </c>
      <c r="H489" s="149">
        <v>2</v>
      </c>
      <c r="I489" s="150"/>
      <c r="J489" s="150">
        <f>ROUND(I489*H489,2)</f>
        <v>0</v>
      </c>
      <c r="K489" s="147" t="s">
        <v>131</v>
      </c>
      <c r="L489" s="32"/>
      <c r="M489" s="151" t="s">
        <v>3</v>
      </c>
      <c r="N489" s="152" t="s">
        <v>44</v>
      </c>
      <c r="O489" s="153">
        <v>1.2150000000000001</v>
      </c>
      <c r="P489" s="153">
        <f>O489*H489</f>
        <v>2.4300000000000002</v>
      </c>
      <c r="Q489" s="153">
        <v>0</v>
      </c>
      <c r="R489" s="153">
        <f>Q489*H489</f>
        <v>0</v>
      </c>
      <c r="S489" s="153">
        <v>1.4999999999999999E-2</v>
      </c>
      <c r="T489" s="154">
        <f>S489*H489</f>
        <v>0.03</v>
      </c>
      <c r="AR489" s="18" t="s">
        <v>132</v>
      </c>
      <c r="AT489" s="18" t="s">
        <v>127</v>
      </c>
      <c r="AU489" s="18" t="s">
        <v>133</v>
      </c>
      <c r="AY489" s="18" t="s">
        <v>124</v>
      </c>
      <c r="BE489" s="155">
        <f>IF(N489="základní",J489,0)</f>
        <v>0</v>
      </c>
      <c r="BF489" s="155">
        <f>IF(N489="snížená",J489,0)</f>
        <v>0</v>
      </c>
      <c r="BG489" s="155">
        <f>IF(N489="zákl. přenesená",J489,0)</f>
        <v>0</v>
      </c>
      <c r="BH489" s="155">
        <f>IF(N489="sníž. přenesená",J489,0)</f>
        <v>0</v>
      </c>
      <c r="BI489" s="155">
        <f>IF(N489="nulová",J489,0)</f>
        <v>0</v>
      </c>
      <c r="BJ489" s="18" t="s">
        <v>133</v>
      </c>
      <c r="BK489" s="155">
        <f>ROUND(I489*H489,2)</f>
        <v>0</v>
      </c>
      <c r="BL489" s="18" t="s">
        <v>132</v>
      </c>
      <c r="BM489" s="18" t="s">
        <v>578</v>
      </c>
    </row>
    <row r="490" spans="2:65" s="12" customFormat="1" x14ac:dyDescent="0.3">
      <c r="B490" s="165"/>
      <c r="D490" s="166" t="s">
        <v>135</v>
      </c>
      <c r="E490" s="167" t="s">
        <v>3</v>
      </c>
      <c r="F490" s="168" t="s">
        <v>568</v>
      </c>
      <c r="H490" s="169" t="s">
        <v>3</v>
      </c>
      <c r="L490" s="165"/>
      <c r="M490" s="170"/>
      <c r="N490" s="171"/>
      <c r="O490" s="171"/>
      <c r="P490" s="171"/>
      <c r="Q490" s="171"/>
      <c r="R490" s="171"/>
      <c r="S490" s="171"/>
      <c r="T490" s="172"/>
      <c r="AT490" s="169" t="s">
        <v>135</v>
      </c>
      <c r="AU490" s="169" t="s">
        <v>133</v>
      </c>
      <c r="AV490" s="12" t="s">
        <v>20</v>
      </c>
      <c r="AW490" s="12" t="s">
        <v>35</v>
      </c>
      <c r="AX490" s="12" t="s">
        <v>72</v>
      </c>
      <c r="AY490" s="169" t="s">
        <v>124</v>
      </c>
    </row>
    <row r="491" spans="2:65" s="11" customFormat="1" x14ac:dyDescent="0.3">
      <c r="B491" s="156"/>
      <c r="D491" s="166" t="s">
        <v>135</v>
      </c>
      <c r="E491" s="164" t="s">
        <v>3</v>
      </c>
      <c r="F491" s="173" t="s">
        <v>579</v>
      </c>
      <c r="H491" s="174">
        <v>2</v>
      </c>
      <c r="L491" s="156"/>
      <c r="M491" s="161"/>
      <c r="N491" s="162"/>
      <c r="O491" s="162"/>
      <c r="P491" s="162"/>
      <c r="Q491" s="162"/>
      <c r="R491" s="162"/>
      <c r="S491" s="162"/>
      <c r="T491" s="163"/>
      <c r="AT491" s="164" t="s">
        <v>135</v>
      </c>
      <c r="AU491" s="164" t="s">
        <v>133</v>
      </c>
      <c r="AV491" s="11" t="s">
        <v>133</v>
      </c>
      <c r="AW491" s="11" t="s">
        <v>35</v>
      </c>
      <c r="AX491" s="11" t="s">
        <v>20</v>
      </c>
      <c r="AY491" s="164" t="s">
        <v>124</v>
      </c>
    </row>
    <row r="492" spans="2:65" s="10" customFormat="1" ht="29.85" customHeight="1" x14ac:dyDescent="0.3">
      <c r="B492" s="131"/>
      <c r="D492" s="141" t="s">
        <v>71</v>
      </c>
      <c r="E492" s="142" t="s">
        <v>580</v>
      </c>
      <c r="F492" s="142" t="s">
        <v>581</v>
      </c>
      <c r="J492" s="143">
        <f>BK492</f>
        <v>0</v>
      </c>
      <c r="L492" s="131"/>
      <c r="M492" s="135"/>
      <c r="N492" s="136"/>
      <c r="O492" s="136"/>
      <c r="P492" s="137">
        <f>SUM(P493:P497)</f>
        <v>69.110068999999996</v>
      </c>
      <c r="Q492" s="136"/>
      <c r="R492" s="137">
        <f>SUM(R493:R497)</f>
        <v>0</v>
      </c>
      <c r="S492" s="136"/>
      <c r="T492" s="138">
        <f>SUM(T493:T497)</f>
        <v>0</v>
      </c>
      <c r="AR492" s="132" t="s">
        <v>20</v>
      </c>
      <c r="AT492" s="139" t="s">
        <v>71</v>
      </c>
      <c r="AU492" s="139" t="s">
        <v>20</v>
      </c>
      <c r="AY492" s="132" t="s">
        <v>124</v>
      </c>
      <c r="BK492" s="140">
        <f>SUM(BK493:BK497)</f>
        <v>0</v>
      </c>
    </row>
    <row r="493" spans="2:65" s="1" customFormat="1" ht="31.5" customHeight="1" x14ac:dyDescent="0.3">
      <c r="B493" s="144"/>
      <c r="C493" s="145" t="s">
        <v>582</v>
      </c>
      <c r="D493" s="145" t="s">
        <v>127</v>
      </c>
      <c r="E493" s="146" t="s">
        <v>583</v>
      </c>
      <c r="F493" s="147" t="s">
        <v>584</v>
      </c>
      <c r="G493" s="148" t="s">
        <v>489</v>
      </c>
      <c r="H493" s="149">
        <v>25.991</v>
      </c>
      <c r="I493" s="150"/>
      <c r="J493" s="150">
        <f>ROUND(I493*H493,2)</f>
        <v>0</v>
      </c>
      <c r="K493" s="147" t="s">
        <v>131</v>
      </c>
      <c r="L493" s="32"/>
      <c r="M493" s="151" t="s">
        <v>3</v>
      </c>
      <c r="N493" s="152" t="s">
        <v>44</v>
      </c>
      <c r="O493" s="153">
        <v>2.42</v>
      </c>
      <c r="P493" s="153">
        <f>O493*H493</f>
        <v>62.898219999999995</v>
      </c>
      <c r="Q493" s="153">
        <v>0</v>
      </c>
      <c r="R493" s="153">
        <f>Q493*H493</f>
        <v>0</v>
      </c>
      <c r="S493" s="153">
        <v>0</v>
      </c>
      <c r="T493" s="154">
        <f>S493*H493</f>
        <v>0</v>
      </c>
      <c r="AR493" s="18" t="s">
        <v>132</v>
      </c>
      <c r="AT493" s="18" t="s">
        <v>127</v>
      </c>
      <c r="AU493" s="18" t="s">
        <v>133</v>
      </c>
      <c r="AY493" s="18" t="s">
        <v>124</v>
      </c>
      <c r="BE493" s="155">
        <f>IF(N493="základní",J493,0)</f>
        <v>0</v>
      </c>
      <c r="BF493" s="155">
        <f>IF(N493="snížená",J493,0)</f>
        <v>0</v>
      </c>
      <c r="BG493" s="155">
        <f>IF(N493="zákl. přenesená",J493,0)</f>
        <v>0</v>
      </c>
      <c r="BH493" s="155">
        <f>IF(N493="sníž. přenesená",J493,0)</f>
        <v>0</v>
      </c>
      <c r="BI493" s="155">
        <f>IF(N493="nulová",J493,0)</f>
        <v>0</v>
      </c>
      <c r="BJ493" s="18" t="s">
        <v>133</v>
      </c>
      <c r="BK493" s="155">
        <f>ROUND(I493*H493,2)</f>
        <v>0</v>
      </c>
      <c r="BL493" s="18" t="s">
        <v>132</v>
      </c>
      <c r="BM493" s="18" t="s">
        <v>585</v>
      </c>
    </row>
    <row r="494" spans="2:65" s="1" customFormat="1" ht="31.5" customHeight="1" x14ac:dyDescent="0.3">
      <c r="B494" s="144"/>
      <c r="C494" s="145" t="s">
        <v>586</v>
      </c>
      <c r="D494" s="145" t="s">
        <v>127</v>
      </c>
      <c r="E494" s="146" t="s">
        <v>587</v>
      </c>
      <c r="F494" s="147" t="s">
        <v>588</v>
      </c>
      <c r="G494" s="148" t="s">
        <v>489</v>
      </c>
      <c r="H494" s="149">
        <v>25.991</v>
      </c>
      <c r="I494" s="150"/>
      <c r="J494" s="150">
        <f>ROUND(I494*H494,2)</f>
        <v>0</v>
      </c>
      <c r="K494" s="147" t="s">
        <v>131</v>
      </c>
      <c r="L494" s="32"/>
      <c r="M494" s="151" t="s">
        <v>3</v>
      </c>
      <c r="N494" s="152" t="s">
        <v>44</v>
      </c>
      <c r="O494" s="153">
        <v>0.125</v>
      </c>
      <c r="P494" s="153">
        <f>O494*H494</f>
        <v>3.248875</v>
      </c>
      <c r="Q494" s="153">
        <v>0</v>
      </c>
      <c r="R494" s="153">
        <f>Q494*H494</f>
        <v>0</v>
      </c>
      <c r="S494" s="153">
        <v>0</v>
      </c>
      <c r="T494" s="154">
        <f>S494*H494</f>
        <v>0</v>
      </c>
      <c r="AR494" s="18" t="s">
        <v>132</v>
      </c>
      <c r="AT494" s="18" t="s">
        <v>127</v>
      </c>
      <c r="AU494" s="18" t="s">
        <v>133</v>
      </c>
      <c r="AY494" s="18" t="s">
        <v>124</v>
      </c>
      <c r="BE494" s="155">
        <f>IF(N494="základní",J494,0)</f>
        <v>0</v>
      </c>
      <c r="BF494" s="155">
        <f>IF(N494="snížená",J494,0)</f>
        <v>0</v>
      </c>
      <c r="BG494" s="155">
        <f>IF(N494="zákl. přenesená",J494,0)</f>
        <v>0</v>
      </c>
      <c r="BH494" s="155">
        <f>IF(N494="sníž. přenesená",J494,0)</f>
        <v>0</v>
      </c>
      <c r="BI494" s="155">
        <f>IF(N494="nulová",J494,0)</f>
        <v>0</v>
      </c>
      <c r="BJ494" s="18" t="s">
        <v>133</v>
      </c>
      <c r="BK494" s="155">
        <f>ROUND(I494*H494,2)</f>
        <v>0</v>
      </c>
      <c r="BL494" s="18" t="s">
        <v>132</v>
      </c>
      <c r="BM494" s="18" t="s">
        <v>589</v>
      </c>
    </row>
    <row r="495" spans="2:65" s="1" customFormat="1" ht="31.5" customHeight="1" x14ac:dyDescent="0.3">
      <c r="B495" s="144"/>
      <c r="C495" s="145" t="s">
        <v>590</v>
      </c>
      <c r="D495" s="145" t="s">
        <v>127</v>
      </c>
      <c r="E495" s="146" t="s">
        <v>591</v>
      </c>
      <c r="F495" s="147" t="s">
        <v>592</v>
      </c>
      <c r="G495" s="148" t="s">
        <v>489</v>
      </c>
      <c r="H495" s="149">
        <v>493.82900000000001</v>
      </c>
      <c r="I495" s="150"/>
      <c r="J495" s="150">
        <f>ROUND(I495*H495,2)</f>
        <v>0</v>
      </c>
      <c r="K495" s="147" t="s">
        <v>131</v>
      </c>
      <c r="L495" s="32"/>
      <c r="M495" s="151" t="s">
        <v>3</v>
      </c>
      <c r="N495" s="152" t="s">
        <v>44</v>
      </c>
      <c r="O495" s="153">
        <v>6.0000000000000001E-3</v>
      </c>
      <c r="P495" s="153">
        <f>O495*H495</f>
        <v>2.962974</v>
      </c>
      <c r="Q495" s="153">
        <v>0</v>
      </c>
      <c r="R495" s="153">
        <f>Q495*H495</f>
        <v>0</v>
      </c>
      <c r="S495" s="153">
        <v>0</v>
      </c>
      <c r="T495" s="154">
        <f>S495*H495</f>
        <v>0</v>
      </c>
      <c r="AR495" s="18" t="s">
        <v>132</v>
      </c>
      <c r="AT495" s="18" t="s">
        <v>127</v>
      </c>
      <c r="AU495" s="18" t="s">
        <v>133</v>
      </c>
      <c r="AY495" s="18" t="s">
        <v>124</v>
      </c>
      <c r="BE495" s="155">
        <f>IF(N495="základní",J495,0)</f>
        <v>0</v>
      </c>
      <c r="BF495" s="155">
        <f>IF(N495="snížená",J495,0)</f>
        <v>0</v>
      </c>
      <c r="BG495" s="155">
        <f>IF(N495="zákl. přenesená",J495,0)</f>
        <v>0</v>
      </c>
      <c r="BH495" s="155">
        <f>IF(N495="sníž. přenesená",J495,0)</f>
        <v>0</v>
      </c>
      <c r="BI495" s="155">
        <f>IF(N495="nulová",J495,0)</f>
        <v>0</v>
      </c>
      <c r="BJ495" s="18" t="s">
        <v>133</v>
      </c>
      <c r="BK495" s="155">
        <f>ROUND(I495*H495,2)</f>
        <v>0</v>
      </c>
      <c r="BL495" s="18" t="s">
        <v>132</v>
      </c>
      <c r="BM495" s="18" t="s">
        <v>593</v>
      </c>
    </row>
    <row r="496" spans="2:65" s="11" customFormat="1" x14ac:dyDescent="0.3">
      <c r="B496" s="156"/>
      <c r="D496" s="157" t="s">
        <v>135</v>
      </c>
      <c r="F496" s="159" t="s">
        <v>594</v>
      </c>
      <c r="H496" s="160">
        <v>493.82900000000001</v>
      </c>
      <c r="L496" s="156"/>
      <c r="M496" s="161"/>
      <c r="N496" s="162"/>
      <c r="O496" s="162"/>
      <c r="P496" s="162"/>
      <c r="Q496" s="162"/>
      <c r="R496" s="162"/>
      <c r="S496" s="162"/>
      <c r="T496" s="163"/>
      <c r="AT496" s="164" t="s">
        <v>135</v>
      </c>
      <c r="AU496" s="164" t="s">
        <v>133</v>
      </c>
      <c r="AV496" s="11" t="s">
        <v>133</v>
      </c>
      <c r="AW496" s="11" t="s">
        <v>4</v>
      </c>
      <c r="AX496" s="11" t="s">
        <v>20</v>
      </c>
      <c r="AY496" s="164" t="s">
        <v>124</v>
      </c>
    </row>
    <row r="497" spans="2:65" s="1" customFormat="1" ht="22.5" customHeight="1" x14ac:dyDescent="0.3">
      <c r="B497" s="144"/>
      <c r="C497" s="145" t="s">
        <v>595</v>
      </c>
      <c r="D497" s="145" t="s">
        <v>127</v>
      </c>
      <c r="E497" s="146" t="s">
        <v>596</v>
      </c>
      <c r="F497" s="147" t="s">
        <v>597</v>
      </c>
      <c r="G497" s="148" t="s">
        <v>489</v>
      </c>
      <c r="H497" s="149">
        <v>25.991</v>
      </c>
      <c r="I497" s="150"/>
      <c r="J497" s="150">
        <f>ROUND(I497*H497,2)</f>
        <v>0</v>
      </c>
      <c r="K497" s="147" t="s">
        <v>131</v>
      </c>
      <c r="L497" s="32"/>
      <c r="M497" s="151" t="s">
        <v>3</v>
      </c>
      <c r="N497" s="152" t="s">
        <v>44</v>
      </c>
      <c r="O497" s="153">
        <v>0</v>
      </c>
      <c r="P497" s="153">
        <f>O497*H497</f>
        <v>0</v>
      </c>
      <c r="Q497" s="153">
        <v>0</v>
      </c>
      <c r="R497" s="153">
        <f>Q497*H497</f>
        <v>0</v>
      </c>
      <c r="S497" s="153">
        <v>0</v>
      </c>
      <c r="T497" s="154">
        <f>S497*H497</f>
        <v>0</v>
      </c>
      <c r="AR497" s="18" t="s">
        <v>132</v>
      </c>
      <c r="AT497" s="18" t="s">
        <v>127</v>
      </c>
      <c r="AU497" s="18" t="s">
        <v>133</v>
      </c>
      <c r="AY497" s="18" t="s">
        <v>124</v>
      </c>
      <c r="BE497" s="155">
        <f>IF(N497="základní",J497,0)</f>
        <v>0</v>
      </c>
      <c r="BF497" s="155">
        <f>IF(N497="snížená",J497,0)</f>
        <v>0</v>
      </c>
      <c r="BG497" s="155">
        <f>IF(N497="zákl. přenesená",J497,0)</f>
        <v>0</v>
      </c>
      <c r="BH497" s="155">
        <f>IF(N497="sníž. přenesená",J497,0)</f>
        <v>0</v>
      </c>
      <c r="BI497" s="155">
        <f>IF(N497="nulová",J497,0)</f>
        <v>0</v>
      </c>
      <c r="BJ497" s="18" t="s">
        <v>133</v>
      </c>
      <c r="BK497" s="155">
        <f>ROUND(I497*H497,2)</f>
        <v>0</v>
      </c>
      <c r="BL497" s="18" t="s">
        <v>132</v>
      </c>
      <c r="BM497" s="18" t="s">
        <v>598</v>
      </c>
    </row>
    <row r="498" spans="2:65" s="10" customFormat="1" ht="29.85" customHeight="1" x14ac:dyDescent="0.3">
      <c r="B498" s="131"/>
      <c r="D498" s="141" t="s">
        <v>71</v>
      </c>
      <c r="E498" s="142" t="s">
        <v>599</v>
      </c>
      <c r="F498" s="142" t="s">
        <v>600</v>
      </c>
      <c r="J498" s="143">
        <f>BK498</f>
        <v>0</v>
      </c>
      <c r="L498" s="131"/>
      <c r="M498" s="135"/>
      <c r="N498" s="136"/>
      <c r="O498" s="136"/>
      <c r="P498" s="137">
        <f>P499</f>
        <v>17.791146000000001</v>
      </c>
      <c r="Q498" s="136"/>
      <c r="R498" s="137">
        <f>R499</f>
        <v>0</v>
      </c>
      <c r="S498" s="136"/>
      <c r="T498" s="138">
        <f>T499</f>
        <v>0</v>
      </c>
      <c r="AR498" s="132" t="s">
        <v>20</v>
      </c>
      <c r="AT498" s="139" t="s">
        <v>71</v>
      </c>
      <c r="AU498" s="139" t="s">
        <v>20</v>
      </c>
      <c r="AY498" s="132" t="s">
        <v>124</v>
      </c>
      <c r="BK498" s="140">
        <f>BK499</f>
        <v>0</v>
      </c>
    </row>
    <row r="499" spans="2:65" s="1" customFormat="1" ht="44.25" customHeight="1" x14ac:dyDescent="0.3">
      <c r="B499" s="144"/>
      <c r="C499" s="145" t="s">
        <v>601</v>
      </c>
      <c r="D499" s="145" t="s">
        <v>127</v>
      </c>
      <c r="E499" s="146" t="s">
        <v>602</v>
      </c>
      <c r="F499" s="147" t="s">
        <v>603</v>
      </c>
      <c r="G499" s="148" t="s">
        <v>489</v>
      </c>
      <c r="H499" s="149">
        <v>55.947000000000003</v>
      </c>
      <c r="I499" s="150"/>
      <c r="J499" s="150">
        <f>ROUND(I499*H499,2)</f>
        <v>0</v>
      </c>
      <c r="K499" s="147" t="s">
        <v>131</v>
      </c>
      <c r="L499" s="32"/>
      <c r="M499" s="151" t="s">
        <v>3</v>
      </c>
      <c r="N499" s="152" t="s">
        <v>44</v>
      </c>
      <c r="O499" s="153">
        <v>0.318</v>
      </c>
      <c r="P499" s="153">
        <f>O499*H499</f>
        <v>17.791146000000001</v>
      </c>
      <c r="Q499" s="153">
        <v>0</v>
      </c>
      <c r="R499" s="153">
        <f>Q499*H499</f>
        <v>0</v>
      </c>
      <c r="S499" s="153">
        <v>0</v>
      </c>
      <c r="T499" s="154">
        <f>S499*H499</f>
        <v>0</v>
      </c>
      <c r="AR499" s="18" t="s">
        <v>132</v>
      </c>
      <c r="AT499" s="18" t="s">
        <v>127</v>
      </c>
      <c r="AU499" s="18" t="s">
        <v>133</v>
      </c>
      <c r="AY499" s="18" t="s">
        <v>124</v>
      </c>
      <c r="BE499" s="155">
        <f>IF(N499="základní",J499,0)</f>
        <v>0</v>
      </c>
      <c r="BF499" s="155">
        <f>IF(N499="snížená",J499,0)</f>
        <v>0</v>
      </c>
      <c r="BG499" s="155">
        <f>IF(N499="zákl. přenesená",J499,0)</f>
        <v>0</v>
      </c>
      <c r="BH499" s="155">
        <f>IF(N499="sníž. přenesená",J499,0)</f>
        <v>0</v>
      </c>
      <c r="BI499" s="155">
        <f>IF(N499="nulová",J499,0)</f>
        <v>0</v>
      </c>
      <c r="BJ499" s="18" t="s">
        <v>133</v>
      </c>
      <c r="BK499" s="155">
        <f>ROUND(I499*H499,2)</f>
        <v>0</v>
      </c>
      <c r="BL499" s="18" t="s">
        <v>132</v>
      </c>
      <c r="BM499" s="18" t="s">
        <v>604</v>
      </c>
    </row>
    <row r="500" spans="2:65" s="10" customFormat="1" ht="37.35" customHeight="1" x14ac:dyDescent="0.35">
      <c r="B500" s="131"/>
      <c r="D500" s="132" t="s">
        <v>71</v>
      </c>
      <c r="E500" s="133" t="s">
        <v>605</v>
      </c>
      <c r="F500" s="133" t="s">
        <v>606</v>
      </c>
      <c r="J500" s="134">
        <f>BK500</f>
        <v>0</v>
      </c>
      <c r="L500" s="131"/>
      <c r="M500" s="135"/>
      <c r="N500" s="136"/>
      <c r="O500" s="136"/>
      <c r="P500" s="137">
        <f>P501+P517+P527+P549+P556+P586+P599+P606</f>
        <v>342.56721199999998</v>
      </c>
      <c r="Q500" s="136"/>
      <c r="R500" s="137">
        <f>R501+R517+R527+R549+R556+R586+R599+R606</f>
        <v>3.1414384399999999</v>
      </c>
      <c r="S500" s="136"/>
      <c r="T500" s="138">
        <f>T501+T517+T527+T549+T556+T586+T599+T606</f>
        <v>11.117354600000001</v>
      </c>
      <c r="AR500" s="132" t="s">
        <v>20</v>
      </c>
      <c r="AT500" s="139" t="s">
        <v>71</v>
      </c>
      <c r="AU500" s="139" t="s">
        <v>72</v>
      </c>
      <c r="AY500" s="132" t="s">
        <v>124</v>
      </c>
      <c r="BK500" s="140">
        <f>BK501+BK517+BK527+BK549+BK556+BK586+BK599+BK606</f>
        <v>0</v>
      </c>
    </row>
    <row r="501" spans="2:65" s="10" customFormat="1" ht="19.899999999999999" customHeight="1" x14ac:dyDescent="0.3">
      <c r="B501" s="131"/>
      <c r="D501" s="141" t="s">
        <v>71</v>
      </c>
      <c r="E501" s="142" t="s">
        <v>607</v>
      </c>
      <c r="F501" s="142" t="s">
        <v>608</v>
      </c>
      <c r="J501" s="143">
        <f>BK501</f>
        <v>0</v>
      </c>
      <c r="L501" s="131"/>
      <c r="M501" s="135"/>
      <c r="N501" s="136"/>
      <c r="O501" s="136"/>
      <c r="P501" s="137">
        <f>SUM(P502:P516)</f>
        <v>4.6964549999999994</v>
      </c>
      <c r="Q501" s="136"/>
      <c r="R501" s="137">
        <f>SUM(R502:R516)</f>
        <v>0.11523551000000001</v>
      </c>
      <c r="S501" s="136"/>
      <c r="T501" s="138">
        <f>SUM(T502:T516)</f>
        <v>0</v>
      </c>
      <c r="AR501" s="132" t="s">
        <v>20</v>
      </c>
      <c r="AT501" s="139" t="s">
        <v>71</v>
      </c>
      <c r="AU501" s="139" t="s">
        <v>20</v>
      </c>
      <c r="AY501" s="132" t="s">
        <v>124</v>
      </c>
      <c r="BK501" s="140">
        <f>SUM(BK502:BK516)</f>
        <v>0</v>
      </c>
    </row>
    <row r="502" spans="2:65" s="1" customFormat="1" ht="31.5" customHeight="1" x14ac:dyDescent="0.3">
      <c r="B502" s="144"/>
      <c r="C502" s="145" t="s">
        <v>609</v>
      </c>
      <c r="D502" s="145" t="s">
        <v>127</v>
      </c>
      <c r="E502" s="146" t="s">
        <v>610</v>
      </c>
      <c r="F502" s="147" t="s">
        <v>611</v>
      </c>
      <c r="G502" s="148" t="s">
        <v>139</v>
      </c>
      <c r="H502" s="149">
        <v>21.445</v>
      </c>
      <c r="I502" s="150"/>
      <c r="J502" s="150">
        <f>ROUND(I502*H502,2)</f>
        <v>0</v>
      </c>
      <c r="K502" s="147" t="s">
        <v>131</v>
      </c>
      <c r="L502" s="32"/>
      <c r="M502" s="151" t="s">
        <v>3</v>
      </c>
      <c r="N502" s="152" t="s">
        <v>44</v>
      </c>
      <c r="O502" s="153">
        <v>0.04</v>
      </c>
      <c r="P502" s="153">
        <f>O502*H502</f>
        <v>0.85780000000000001</v>
      </c>
      <c r="Q502" s="153">
        <v>3.0000000000000001E-5</v>
      </c>
      <c r="R502" s="153">
        <f>Q502*H502</f>
        <v>6.4335E-4</v>
      </c>
      <c r="S502" s="153">
        <v>0</v>
      </c>
      <c r="T502" s="154">
        <f>S502*H502</f>
        <v>0</v>
      </c>
      <c r="AR502" s="18" t="s">
        <v>132</v>
      </c>
      <c r="AT502" s="18" t="s">
        <v>127</v>
      </c>
      <c r="AU502" s="18" t="s">
        <v>133</v>
      </c>
      <c r="AY502" s="18" t="s">
        <v>124</v>
      </c>
      <c r="BE502" s="155">
        <f>IF(N502="základní",J502,0)</f>
        <v>0</v>
      </c>
      <c r="BF502" s="155">
        <f>IF(N502="snížená",J502,0)</f>
        <v>0</v>
      </c>
      <c r="BG502" s="155">
        <f>IF(N502="zákl. přenesená",J502,0)</f>
        <v>0</v>
      </c>
      <c r="BH502" s="155">
        <f>IF(N502="sníž. přenesená",J502,0)</f>
        <v>0</v>
      </c>
      <c r="BI502" s="155">
        <f>IF(N502="nulová",J502,0)</f>
        <v>0</v>
      </c>
      <c r="BJ502" s="18" t="s">
        <v>133</v>
      </c>
      <c r="BK502" s="155">
        <f>ROUND(I502*H502,2)</f>
        <v>0</v>
      </c>
      <c r="BL502" s="18" t="s">
        <v>132</v>
      </c>
      <c r="BM502" s="18" t="s">
        <v>612</v>
      </c>
    </row>
    <row r="503" spans="2:65" s="12" customFormat="1" x14ac:dyDescent="0.3">
      <c r="B503" s="165"/>
      <c r="D503" s="166" t="s">
        <v>135</v>
      </c>
      <c r="E503" s="167" t="s">
        <v>3</v>
      </c>
      <c r="F503" s="168" t="s">
        <v>459</v>
      </c>
      <c r="H503" s="169" t="s">
        <v>3</v>
      </c>
      <c r="L503" s="165"/>
      <c r="M503" s="170"/>
      <c r="N503" s="171"/>
      <c r="O503" s="171"/>
      <c r="P503" s="171"/>
      <c r="Q503" s="171"/>
      <c r="R503" s="171"/>
      <c r="S503" s="171"/>
      <c r="T503" s="172"/>
      <c r="AT503" s="169" t="s">
        <v>135</v>
      </c>
      <c r="AU503" s="169" t="s">
        <v>133</v>
      </c>
      <c r="AV503" s="12" t="s">
        <v>20</v>
      </c>
      <c r="AW503" s="12" t="s">
        <v>35</v>
      </c>
      <c r="AX503" s="12" t="s">
        <v>72</v>
      </c>
      <c r="AY503" s="169" t="s">
        <v>124</v>
      </c>
    </row>
    <row r="504" spans="2:65" s="11" customFormat="1" x14ac:dyDescent="0.3">
      <c r="B504" s="156"/>
      <c r="D504" s="166" t="s">
        <v>135</v>
      </c>
      <c r="E504" s="164" t="s">
        <v>3</v>
      </c>
      <c r="F504" s="173" t="s">
        <v>613</v>
      </c>
      <c r="H504" s="174">
        <v>19.355</v>
      </c>
      <c r="L504" s="156"/>
      <c r="M504" s="161"/>
      <c r="N504" s="162"/>
      <c r="O504" s="162"/>
      <c r="P504" s="162"/>
      <c r="Q504" s="162"/>
      <c r="R504" s="162"/>
      <c r="S504" s="162"/>
      <c r="T504" s="163"/>
      <c r="AT504" s="164" t="s">
        <v>135</v>
      </c>
      <c r="AU504" s="164" t="s">
        <v>133</v>
      </c>
      <c r="AV504" s="11" t="s">
        <v>133</v>
      </c>
      <c r="AW504" s="11" t="s">
        <v>35</v>
      </c>
      <c r="AX504" s="11" t="s">
        <v>72</v>
      </c>
      <c r="AY504" s="164" t="s">
        <v>124</v>
      </c>
    </row>
    <row r="505" spans="2:65" s="11" customFormat="1" x14ac:dyDescent="0.3">
      <c r="B505" s="156"/>
      <c r="D505" s="166" t="s">
        <v>135</v>
      </c>
      <c r="E505" s="164" t="s">
        <v>3</v>
      </c>
      <c r="F505" s="173" t="s">
        <v>614</v>
      </c>
      <c r="H505" s="174">
        <v>2.09</v>
      </c>
      <c r="L505" s="156"/>
      <c r="M505" s="161"/>
      <c r="N505" s="162"/>
      <c r="O505" s="162"/>
      <c r="P505" s="162"/>
      <c r="Q505" s="162"/>
      <c r="R505" s="162"/>
      <c r="S505" s="162"/>
      <c r="T505" s="163"/>
      <c r="AT505" s="164" t="s">
        <v>135</v>
      </c>
      <c r="AU505" s="164" t="s">
        <v>133</v>
      </c>
      <c r="AV505" s="11" t="s">
        <v>133</v>
      </c>
      <c r="AW505" s="11" t="s">
        <v>35</v>
      </c>
      <c r="AX505" s="11" t="s">
        <v>72</v>
      </c>
      <c r="AY505" s="164" t="s">
        <v>124</v>
      </c>
    </row>
    <row r="506" spans="2:65" s="13" customFormat="1" x14ac:dyDescent="0.3">
      <c r="B506" s="175"/>
      <c r="D506" s="157" t="s">
        <v>135</v>
      </c>
      <c r="E506" s="176" t="s">
        <v>3</v>
      </c>
      <c r="F506" s="177" t="s">
        <v>160</v>
      </c>
      <c r="H506" s="178">
        <v>21.445</v>
      </c>
      <c r="L506" s="175"/>
      <c r="M506" s="179"/>
      <c r="N506" s="180"/>
      <c r="O506" s="180"/>
      <c r="P506" s="180"/>
      <c r="Q506" s="180"/>
      <c r="R506" s="180"/>
      <c r="S506" s="180"/>
      <c r="T506" s="181"/>
      <c r="AT506" s="182" t="s">
        <v>135</v>
      </c>
      <c r="AU506" s="182" t="s">
        <v>133</v>
      </c>
      <c r="AV506" s="13" t="s">
        <v>125</v>
      </c>
      <c r="AW506" s="13" t="s">
        <v>35</v>
      </c>
      <c r="AX506" s="13" t="s">
        <v>20</v>
      </c>
      <c r="AY506" s="182" t="s">
        <v>124</v>
      </c>
    </row>
    <row r="507" spans="2:65" s="1" customFormat="1" ht="22.5" customHeight="1" x14ac:dyDescent="0.3">
      <c r="B507" s="144"/>
      <c r="C507" s="193" t="s">
        <v>615</v>
      </c>
      <c r="D507" s="193" t="s">
        <v>184</v>
      </c>
      <c r="E507" s="194" t="s">
        <v>616</v>
      </c>
      <c r="F507" s="195" t="s">
        <v>617</v>
      </c>
      <c r="G507" s="196" t="s">
        <v>618</v>
      </c>
      <c r="H507" s="197">
        <v>3.2000000000000001E-2</v>
      </c>
      <c r="I507" s="198"/>
      <c r="J507" s="198">
        <f>ROUND(I507*H507,2)</f>
        <v>0</v>
      </c>
      <c r="K507" s="195" t="s">
        <v>131</v>
      </c>
      <c r="L507" s="199"/>
      <c r="M507" s="200" t="s">
        <v>3</v>
      </c>
      <c r="N507" s="201" t="s">
        <v>44</v>
      </c>
      <c r="O507" s="153">
        <v>0</v>
      </c>
      <c r="P507" s="153">
        <f>O507*H507</f>
        <v>0</v>
      </c>
      <c r="Q507" s="153">
        <v>1E-3</v>
      </c>
      <c r="R507" s="153">
        <f>Q507*H507</f>
        <v>3.1999999999999999E-5</v>
      </c>
      <c r="S507" s="153">
        <v>0</v>
      </c>
      <c r="T507" s="154">
        <f>S507*H507</f>
        <v>0</v>
      </c>
      <c r="AR507" s="18" t="s">
        <v>170</v>
      </c>
      <c r="AT507" s="18" t="s">
        <v>184</v>
      </c>
      <c r="AU507" s="18" t="s">
        <v>133</v>
      </c>
      <c r="AY507" s="18" t="s">
        <v>124</v>
      </c>
      <c r="BE507" s="155">
        <f>IF(N507="základní",J507,0)</f>
        <v>0</v>
      </c>
      <c r="BF507" s="155">
        <f>IF(N507="snížená",J507,0)</f>
        <v>0</v>
      </c>
      <c r="BG507" s="155">
        <f>IF(N507="zákl. přenesená",J507,0)</f>
        <v>0</v>
      </c>
      <c r="BH507" s="155">
        <f>IF(N507="sníž. přenesená",J507,0)</f>
        <v>0</v>
      </c>
      <c r="BI507" s="155">
        <f>IF(N507="nulová",J507,0)</f>
        <v>0</v>
      </c>
      <c r="BJ507" s="18" t="s">
        <v>133</v>
      </c>
      <c r="BK507" s="155">
        <f>ROUND(I507*H507,2)</f>
        <v>0</v>
      </c>
      <c r="BL507" s="18" t="s">
        <v>132</v>
      </c>
      <c r="BM507" s="18" t="s">
        <v>619</v>
      </c>
    </row>
    <row r="508" spans="2:65" s="11" customFormat="1" x14ac:dyDescent="0.3">
      <c r="B508" s="156"/>
      <c r="D508" s="157" t="s">
        <v>135</v>
      </c>
      <c r="F508" s="159" t="s">
        <v>620</v>
      </c>
      <c r="H508" s="160">
        <v>3.2000000000000001E-2</v>
      </c>
      <c r="L508" s="156"/>
      <c r="M508" s="161"/>
      <c r="N508" s="162"/>
      <c r="O508" s="162"/>
      <c r="P508" s="162"/>
      <c r="Q508" s="162"/>
      <c r="R508" s="162"/>
      <c r="S508" s="162"/>
      <c r="T508" s="163"/>
      <c r="AT508" s="164" t="s">
        <v>135</v>
      </c>
      <c r="AU508" s="164" t="s">
        <v>133</v>
      </c>
      <c r="AV508" s="11" t="s">
        <v>133</v>
      </c>
      <c r="AW508" s="11" t="s">
        <v>4</v>
      </c>
      <c r="AX508" s="11" t="s">
        <v>20</v>
      </c>
      <c r="AY508" s="164" t="s">
        <v>124</v>
      </c>
    </row>
    <row r="509" spans="2:65" s="1" customFormat="1" ht="22.5" customHeight="1" x14ac:dyDescent="0.3">
      <c r="B509" s="144"/>
      <c r="C509" s="145" t="s">
        <v>621</v>
      </c>
      <c r="D509" s="145" t="s">
        <v>127</v>
      </c>
      <c r="E509" s="146" t="s">
        <v>622</v>
      </c>
      <c r="F509" s="147" t="s">
        <v>623</v>
      </c>
      <c r="G509" s="148" t="s">
        <v>139</v>
      </c>
      <c r="H509" s="149">
        <v>21.445</v>
      </c>
      <c r="I509" s="150"/>
      <c r="J509" s="150">
        <f>ROUND(I509*H509,2)</f>
        <v>0</v>
      </c>
      <c r="K509" s="147" t="s">
        <v>131</v>
      </c>
      <c r="L509" s="32"/>
      <c r="M509" s="151" t="s">
        <v>3</v>
      </c>
      <c r="N509" s="152" t="s">
        <v>44</v>
      </c>
      <c r="O509" s="153">
        <v>0.17899999999999999</v>
      </c>
      <c r="P509" s="153">
        <f>O509*H509</f>
        <v>3.8386549999999997</v>
      </c>
      <c r="Q509" s="153">
        <v>8.8000000000000003E-4</v>
      </c>
      <c r="R509" s="153">
        <f>Q509*H509</f>
        <v>1.8871600000000002E-2</v>
      </c>
      <c r="S509" s="153">
        <v>0</v>
      </c>
      <c r="T509" s="154">
        <f>S509*H509</f>
        <v>0</v>
      </c>
      <c r="AR509" s="18" t="s">
        <v>132</v>
      </c>
      <c r="AT509" s="18" t="s">
        <v>127</v>
      </c>
      <c r="AU509" s="18" t="s">
        <v>133</v>
      </c>
      <c r="AY509" s="18" t="s">
        <v>124</v>
      </c>
      <c r="BE509" s="155">
        <f>IF(N509="základní",J509,0)</f>
        <v>0</v>
      </c>
      <c r="BF509" s="155">
        <f>IF(N509="snížená",J509,0)</f>
        <v>0</v>
      </c>
      <c r="BG509" s="155">
        <f>IF(N509="zákl. přenesená",J509,0)</f>
        <v>0</v>
      </c>
      <c r="BH509" s="155">
        <f>IF(N509="sníž. přenesená",J509,0)</f>
        <v>0</v>
      </c>
      <c r="BI509" s="155">
        <f>IF(N509="nulová",J509,0)</f>
        <v>0</v>
      </c>
      <c r="BJ509" s="18" t="s">
        <v>133</v>
      </c>
      <c r="BK509" s="155">
        <f>ROUND(I509*H509,2)</f>
        <v>0</v>
      </c>
      <c r="BL509" s="18" t="s">
        <v>132</v>
      </c>
      <c r="BM509" s="18" t="s">
        <v>624</v>
      </c>
    </row>
    <row r="510" spans="2:65" s="12" customFormat="1" x14ac:dyDescent="0.3">
      <c r="B510" s="165"/>
      <c r="D510" s="166" t="s">
        <v>135</v>
      </c>
      <c r="E510" s="167" t="s">
        <v>3</v>
      </c>
      <c r="F510" s="168" t="s">
        <v>459</v>
      </c>
      <c r="H510" s="169" t="s">
        <v>3</v>
      </c>
      <c r="L510" s="165"/>
      <c r="M510" s="170"/>
      <c r="N510" s="171"/>
      <c r="O510" s="171"/>
      <c r="P510" s="171"/>
      <c r="Q510" s="171"/>
      <c r="R510" s="171"/>
      <c r="S510" s="171"/>
      <c r="T510" s="172"/>
      <c r="AT510" s="169" t="s">
        <v>135</v>
      </c>
      <c r="AU510" s="169" t="s">
        <v>133</v>
      </c>
      <c r="AV510" s="12" t="s">
        <v>20</v>
      </c>
      <c r="AW510" s="12" t="s">
        <v>35</v>
      </c>
      <c r="AX510" s="12" t="s">
        <v>72</v>
      </c>
      <c r="AY510" s="169" t="s">
        <v>124</v>
      </c>
    </row>
    <row r="511" spans="2:65" s="11" customFormat="1" x14ac:dyDescent="0.3">
      <c r="B511" s="156"/>
      <c r="D511" s="166" t="s">
        <v>135</v>
      </c>
      <c r="E511" s="164" t="s">
        <v>3</v>
      </c>
      <c r="F511" s="173" t="s">
        <v>613</v>
      </c>
      <c r="H511" s="174">
        <v>19.355</v>
      </c>
      <c r="L511" s="156"/>
      <c r="M511" s="161"/>
      <c r="N511" s="162"/>
      <c r="O511" s="162"/>
      <c r="P511" s="162"/>
      <c r="Q511" s="162"/>
      <c r="R511" s="162"/>
      <c r="S511" s="162"/>
      <c r="T511" s="163"/>
      <c r="AT511" s="164" t="s">
        <v>135</v>
      </c>
      <c r="AU511" s="164" t="s">
        <v>133</v>
      </c>
      <c r="AV511" s="11" t="s">
        <v>133</v>
      </c>
      <c r="AW511" s="11" t="s">
        <v>35</v>
      </c>
      <c r="AX511" s="11" t="s">
        <v>72</v>
      </c>
      <c r="AY511" s="164" t="s">
        <v>124</v>
      </c>
    </row>
    <row r="512" spans="2:65" s="11" customFormat="1" x14ac:dyDescent="0.3">
      <c r="B512" s="156"/>
      <c r="D512" s="166" t="s">
        <v>135</v>
      </c>
      <c r="E512" s="164" t="s">
        <v>3</v>
      </c>
      <c r="F512" s="173" t="s">
        <v>614</v>
      </c>
      <c r="H512" s="174">
        <v>2.09</v>
      </c>
      <c r="L512" s="156"/>
      <c r="M512" s="161"/>
      <c r="N512" s="162"/>
      <c r="O512" s="162"/>
      <c r="P512" s="162"/>
      <c r="Q512" s="162"/>
      <c r="R512" s="162"/>
      <c r="S512" s="162"/>
      <c r="T512" s="163"/>
      <c r="AT512" s="164" t="s">
        <v>135</v>
      </c>
      <c r="AU512" s="164" t="s">
        <v>133</v>
      </c>
      <c r="AV512" s="11" t="s">
        <v>133</v>
      </c>
      <c r="AW512" s="11" t="s">
        <v>35</v>
      </c>
      <c r="AX512" s="11" t="s">
        <v>72</v>
      </c>
      <c r="AY512" s="164" t="s">
        <v>124</v>
      </c>
    </row>
    <row r="513" spans="2:65" s="13" customFormat="1" x14ac:dyDescent="0.3">
      <c r="B513" s="175"/>
      <c r="D513" s="157" t="s">
        <v>135</v>
      </c>
      <c r="E513" s="176" t="s">
        <v>3</v>
      </c>
      <c r="F513" s="177" t="s">
        <v>160</v>
      </c>
      <c r="H513" s="178">
        <v>21.445</v>
      </c>
      <c r="L513" s="175"/>
      <c r="M513" s="179"/>
      <c r="N513" s="180"/>
      <c r="O513" s="180"/>
      <c r="P513" s="180"/>
      <c r="Q513" s="180"/>
      <c r="R513" s="180"/>
      <c r="S513" s="180"/>
      <c r="T513" s="181"/>
      <c r="AT513" s="182" t="s">
        <v>135</v>
      </c>
      <c r="AU513" s="182" t="s">
        <v>133</v>
      </c>
      <c r="AV513" s="13" t="s">
        <v>125</v>
      </c>
      <c r="AW513" s="13" t="s">
        <v>35</v>
      </c>
      <c r="AX513" s="13" t="s">
        <v>20</v>
      </c>
      <c r="AY513" s="182" t="s">
        <v>124</v>
      </c>
    </row>
    <row r="514" spans="2:65" s="1" customFormat="1" ht="22.5" customHeight="1" x14ac:dyDescent="0.3">
      <c r="B514" s="144"/>
      <c r="C514" s="193" t="s">
        <v>625</v>
      </c>
      <c r="D514" s="193" t="s">
        <v>184</v>
      </c>
      <c r="E514" s="194" t="s">
        <v>626</v>
      </c>
      <c r="F514" s="195" t="s">
        <v>1033</v>
      </c>
      <c r="G514" s="196" t="s">
        <v>139</v>
      </c>
      <c r="H514" s="197">
        <v>24.661999999999999</v>
      </c>
      <c r="I514" s="198"/>
      <c r="J514" s="198">
        <f>ROUND(I514*H514,2)</f>
        <v>0</v>
      </c>
      <c r="K514" s="195" t="s">
        <v>131</v>
      </c>
      <c r="L514" s="199"/>
      <c r="M514" s="200" t="s">
        <v>3</v>
      </c>
      <c r="N514" s="201" t="s">
        <v>44</v>
      </c>
      <c r="O514" s="153">
        <v>0</v>
      </c>
      <c r="P514" s="153">
        <f>O514*H514</f>
        <v>0</v>
      </c>
      <c r="Q514" s="153">
        <v>3.8800000000000002E-3</v>
      </c>
      <c r="R514" s="153">
        <f>Q514*H514</f>
        <v>9.5688560000000006E-2</v>
      </c>
      <c r="S514" s="153">
        <v>0</v>
      </c>
      <c r="T514" s="154">
        <f>S514*H514</f>
        <v>0</v>
      </c>
      <c r="AR514" s="18" t="s">
        <v>170</v>
      </c>
      <c r="AT514" s="18" t="s">
        <v>184</v>
      </c>
      <c r="AU514" s="18" t="s">
        <v>133</v>
      </c>
      <c r="AY514" s="18" t="s">
        <v>124</v>
      </c>
      <c r="BE514" s="155">
        <f>IF(N514="základní",J514,0)</f>
        <v>0</v>
      </c>
      <c r="BF514" s="155">
        <f>IF(N514="snížená",J514,0)</f>
        <v>0</v>
      </c>
      <c r="BG514" s="155">
        <f>IF(N514="zákl. přenesená",J514,0)</f>
        <v>0</v>
      </c>
      <c r="BH514" s="155">
        <f>IF(N514="sníž. přenesená",J514,0)</f>
        <v>0</v>
      </c>
      <c r="BI514" s="155">
        <f>IF(N514="nulová",J514,0)</f>
        <v>0</v>
      </c>
      <c r="BJ514" s="18" t="s">
        <v>133</v>
      </c>
      <c r="BK514" s="155">
        <f>ROUND(I514*H514,2)</f>
        <v>0</v>
      </c>
      <c r="BL514" s="18" t="s">
        <v>132</v>
      </c>
      <c r="BM514" s="18" t="s">
        <v>627</v>
      </c>
    </row>
    <row r="515" spans="2:65" s="11" customFormat="1" x14ac:dyDescent="0.3">
      <c r="B515" s="156"/>
      <c r="D515" s="157" t="s">
        <v>135</v>
      </c>
      <c r="F515" s="159" t="s">
        <v>628</v>
      </c>
      <c r="H515" s="160">
        <v>24.661999999999999</v>
      </c>
      <c r="L515" s="156"/>
      <c r="M515" s="161"/>
      <c r="N515" s="162"/>
      <c r="O515" s="162"/>
      <c r="P515" s="162"/>
      <c r="Q515" s="162"/>
      <c r="R515" s="162"/>
      <c r="S515" s="162"/>
      <c r="T515" s="163"/>
      <c r="AT515" s="164" t="s">
        <v>135</v>
      </c>
      <c r="AU515" s="164" t="s">
        <v>133</v>
      </c>
      <c r="AV515" s="11" t="s">
        <v>133</v>
      </c>
      <c r="AW515" s="11" t="s">
        <v>4</v>
      </c>
      <c r="AX515" s="11" t="s">
        <v>20</v>
      </c>
      <c r="AY515" s="164" t="s">
        <v>124</v>
      </c>
    </row>
    <row r="516" spans="2:65" s="1" customFormat="1" ht="31.5" customHeight="1" x14ac:dyDescent="0.3">
      <c r="B516" s="144"/>
      <c r="C516" s="145" t="s">
        <v>629</v>
      </c>
      <c r="D516" s="145" t="s">
        <v>127</v>
      </c>
      <c r="E516" s="146" t="s">
        <v>630</v>
      </c>
      <c r="F516" s="147" t="s">
        <v>631</v>
      </c>
      <c r="G516" s="148" t="s">
        <v>632</v>
      </c>
      <c r="H516" s="149">
        <v>1</v>
      </c>
      <c r="I516" s="150"/>
      <c r="J516" s="150">
        <f>ROUND(I516*H516,2)</f>
        <v>0</v>
      </c>
      <c r="K516" s="147" t="s">
        <v>1032</v>
      </c>
      <c r="L516" s="32"/>
      <c r="M516" s="151" t="s">
        <v>3</v>
      </c>
      <c r="N516" s="152" t="s">
        <v>44</v>
      </c>
      <c r="O516" s="153">
        <v>0</v>
      </c>
      <c r="P516" s="153">
        <f>O516*H516</f>
        <v>0</v>
      </c>
      <c r="Q516" s="153">
        <v>0</v>
      </c>
      <c r="R516" s="153">
        <f>Q516*H516</f>
        <v>0</v>
      </c>
      <c r="S516" s="153">
        <v>0</v>
      </c>
      <c r="T516" s="154">
        <f>S516*H516</f>
        <v>0</v>
      </c>
      <c r="AR516" s="18" t="s">
        <v>220</v>
      </c>
      <c r="AT516" s="18" t="s">
        <v>127</v>
      </c>
      <c r="AU516" s="18" t="s">
        <v>133</v>
      </c>
      <c r="AY516" s="18" t="s">
        <v>124</v>
      </c>
      <c r="BE516" s="155">
        <f>IF(N516="základní",J516,0)</f>
        <v>0</v>
      </c>
      <c r="BF516" s="155">
        <f>IF(N516="snížená",J516,0)</f>
        <v>0</v>
      </c>
      <c r="BG516" s="155">
        <f>IF(N516="zákl. přenesená",J516,0)</f>
        <v>0</v>
      </c>
      <c r="BH516" s="155">
        <f>IF(N516="sníž. přenesená",J516,0)</f>
        <v>0</v>
      </c>
      <c r="BI516" s="155">
        <f>IF(N516="nulová",J516,0)</f>
        <v>0</v>
      </c>
      <c r="BJ516" s="18" t="s">
        <v>133</v>
      </c>
      <c r="BK516" s="155">
        <f>ROUND(I516*H516,2)</f>
        <v>0</v>
      </c>
      <c r="BL516" s="18" t="s">
        <v>220</v>
      </c>
      <c r="BM516" s="18" t="s">
        <v>633</v>
      </c>
    </row>
    <row r="517" spans="2:65" s="10" customFormat="1" ht="29.85" customHeight="1" x14ac:dyDescent="0.3">
      <c r="B517" s="131"/>
      <c r="D517" s="141" t="s">
        <v>71</v>
      </c>
      <c r="E517" s="142" t="s">
        <v>634</v>
      </c>
      <c r="F517" s="142" t="s">
        <v>635</v>
      </c>
      <c r="J517" s="143">
        <f>BK517</f>
        <v>0</v>
      </c>
      <c r="L517" s="131"/>
      <c r="M517" s="135"/>
      <c r="N517" s="136"/>
      <c r="O517" s="136"/>
      <c r="P517" s="137">
        <f>SUM(P518:P526)</f>
        <v>4.2293999999999992</v>
      </c>
      <c r="Q517" s="136"/>
      <c r="R517" s="137">
        <f>SUM(R518:R526)</f>
        <v>6.7945500000000006E-2</v>
      </c>
      <c r="S517" s="136"/>
      <c r="T517" s="138">
        <f>SUM(T518:T526)</f>
        <v>0</v>
      </c>
      <c r="AR517" s="132" t="s">
        <v>20</v>
      </c>
      <c r="AT517" s="139" t="s">
        <v>71</v>
      </c>
      <c r="AU517" s="139" t="s">
        <v>20</v>
      </c>
      <c r="AY517" s="132" t="s">
        <v>124</v>
      </c>
      <c r="BK517" s="140">
        <f>SUM(BK518:BK526)</f>
        <v>0</v>
      </c>
    </row>
    <row r="518" spans="2:65" s="1" customFormat="1" ht="31.5" customHeight="1" x14ac:dyDescent="0.3">
      <c r="B518" s="144"/>
      <c r="C518" s="145" t="s">
        <v>636</v>
      </c>
      <c r="D518" s="145" t="s">
        <v>127</v>
      </c>
      <c r="E518" s="146" t="s">
        <v>637</v>
      </c>
      <c r="F518" s="147" t="s">
        <v>638</v>
      </c>
      <c r="G518" s="148" t="s">
        <v>139</v>
      </c>
      <c r="H518" s="149">
        <v>70.489999999999995</v>
      </c>
      <c r="I518" s="150"/>
      <c r="J518" s="150">
        <f>ROUND(I518*H518,2)</f>
        <v>0</v>
      </c>
      <c r="K518" s="147" t="s">
        <v>131</v>
      </c>
      <c r="L518" s="32"/>
      <c r="M518" s="151" t="s">
        <v>3</v>
      </c>
      <c r="N518" s="152" t="s">
        <v>44</v>
      </c>
      <c r="O518" s="153">
        <v>0.06</v>
      </c>
      <c r="P518" s="153">
        <f>O518*H518</f>
        <v>4.2293999999999992</v>
      </c>
      <c r="Q518" s="153">
        <v>0</v>
      </c>
      <c r="R518" s="153">
        <f>Q518*H518</f>
        <v>0</v>
      </c>
      <c r="S518" s="153">
        <v>0</v>
      </c>
      <c r="T518" s="154">
        <f>S518*H518</f>
        <v>0</v>
      </c>
      <c r="AR518" s="18" t="s">
        <v>132</v>
      </c>
      <c r="AT518" s="18" t="s">
        <v>127</v>
      </c>
      <c r="AU518" s="18" t="s">
        <v>133</v>
      </c>
      <c r="AY518" s="18" t="s">
        <v>124</v>
      </c>
      <c r="BE518" s="155">
        <f>IF(N518="základní",J518,0)</f>
        <v>0</v>
      </c>
      <c r="BF518" s="155">
        <f>IF(N518="snížená",J518,0)</f>
        <v>0</v>
      </c>
      <c r="BG518" s="155">
        <f>IF(N518="zákl. přenesená",J518,0)</f>
        <v>0</v>
      </c>
      <c r="BH518" s="155">
        <f>IF(N518="sníž. přenesená",J518,0)</f>
        <v>0</v>
      </c>
      <c r="BI518" s="155">
        <f>IF(N518="nulová",J518,0)</f>
        <v>0</v>
      </c>
      <c r="BJ518" s="18" t="s">
        <v>133</v>
      </c>
      <c r="BK518" s="155">
        <f>ROUND(I518*H518,2)</f>
        <v>0</v>
      </c>
      <c r="BL518" s="18" t="s">
        <v>132</v>
      </c>
      <c r="BM518" s="18" t="s">
        <v>639</v>
      </c>
    </row>
    <row r="519" spans="2:65" s="12" customFormat="1" x14ac:dyDescent="0.3">
      <c r="B519" s="165"/>
      <c r="D519" s="166" t="s">
        <v>135</v>
      </c>
      <c r="E519" s="167" t="s">
        <v>3</v>
      </c>
      <c r="F519" s="168" t="s">
        <v>459</v>
      </c>
      <c r="H519" s="169" t="s">
        <v>3</v>
      </c>
      <c r="L519" s="165"/>
      <c r="M519" s="170"/>
      <c r="N519" s="171"/>
      <c r="O519" s="171"/>
      <c r="P519" s="171"/>
      <c r="Q519" s="171"/>
      <c r="R519" s="171"/>
      <c r="S519" s="171"/>
      <c r="T519" s="172"/>
      <c r="AT519" s="169" t="s">
        <v>135</v>
      </c>
      <c r="AU519" s="169" t="s">
        <v>133</v>
      </c>
      <c r="AV519" s="12" t="s">
        <v>20</v>
      </c>
      <c r="AW519" s="12" t="s">
        <v>35</v>
      </c>
      <c r="AX519" s="12" t="s">
        <v>72</v>
      </c>
      <c r="AY519" s="169" t="s">
        <v>124</v>
      </c>
    </row>
    <row r="520" spans="2:65" s="11" customFormat="1" x14ac:dyDescent="0.3">
      <c r="B520" s="156"/>
      <c r="D520" s="166" t="s">
        <v>135</v>
      </c>
      <c r="E520" s="164" t="s">
        <v>3</v>
      </c>
      <c r="F520" s="173" t="s">
        <v>491</v>
      </c>
      <c r="H520" s="174">
        <v>68.78</v>
      </c>
      <c r="L520" s="156"/>
      <c r="M520" s="161"/>
      <c r="N520" s="162"/>
      <c r="O520" s="162"/>
      <c r="P520" s="162"/>
      <c r="Q520" s="162"/>
      <c r="R520" s="162"/>
      <c r="S520" s="162"/>
      <c r="T520" s="163"/>
      <c r="AT520" s="164" t="s">
        <v>135</v>
      </c>
      <c r="AU520" s="164" t="s">
        <v>133</v>
      </c>
      <c r="AV520" s="11" t="s">
        <v>133</v>
      </c>
      <c r="AW520" s="11" t="s">
        <v>35</v>
      </c>
      <c r="AX520" s="11" t="s">
        <v>72</v>
      </c>
      <c r="AY520" s="164" t="s">
        <v>124</v>
      </c>
    </row>
    <row r="521" spans="2:65" s="11" customFormat="1" x14ac:dyDescent="0.3">
      <c r="B521" s="156"/>
      <c r="D521" s="166" t="s">
        <v>135</v>
      </c>
      <c r="E521" s="164" t="s">
        <v>3</v>
      </c>
      <c r="F521" s="173" t="s">
        <v>492</v>
      </c>
      <c r="H521" s="174">
        <v>1.71</v>
      </c>
      <c r="L521" s="156"/>
      <c r="M521" s="161"/>
      <c r="N521" s="162"/>
      <c r="O521" s="162"/>
      <c r="P521" s="162"/>
      <c r="Q521" s="162"/>
      <c r="R521" s="162"/>
      <c r="S521" s="162"/>
      <c r="T521" s="163"/>
      <c r="AT521" s="164" t="s">
        <v>135</v>
      </c>
      <c r="AU521" s="164" t="s">
        <v>133</v>
      </c>
      <c r="AV521" s="11" t="s">
        <v>133</v>
      </c>
      <c r="AW521" s="11" t="s">
        <v>35</v>
      </c>
      <c r="AX521" s="11" t="s">
        <v>72</v>
      </c>
      <c r="AY521" s="164" t="s">
        <v>124</v>
      </c>
    </row>
    <row r="522" spans="2:65" s="13" customFormat="1" x14ac:dyDescent="0.3">
      <c r="B522" s="175"/>
      <c r="D522" s="157" t="s">
        <v>135</v>
      </c>
      <c r="E522" s="176" t="s">
        <v>3</v>
      </c>
      <c r="F522" s="177" t="s">
        <v>160</v>
      </c>
      <c r="H522" s="178">
        <v>70.489999999999995</v>
      </c>
      <c r="L522" s="175"/>
      <c r="M522" s="179"/>
      <c r="N522" s="180"/>
      <c r="O522" s="180"/>
      <c r="P522" s="180"/>
      <c r="Q522" s="180"/>
      <c r="R522" s="180"/>
      <c r="S522" s="180"/>
      <c r="T522" s="181"/>
      <c r="AT522" s="182" t="s">
        <v>135</v>
      </c>
      <c r="AU522" s="182" t="s">
        <v>133</v>
      </c>
      <c r="AV522" s="13" t="s">
        <v>125</v>
      </c>
      <c r="AW522" s="13" t="s">
        <v>35</v>
      </c>
      <c r="AX522" s="13" t="s">
        <v>20</v>
      </c>
      <c r="AY522" s="182" t="s">
        <v>124</v>
      </c>
    </row>
    <row r="523" spans="2:65" s="1" customFormat="1" ht="31.5" customHeight="1" x14ac:dyDescent="0.3">
      <c r="B523" s="144"/>
      <c r="C523" s="193" t="s">
        <v>640</v>
      </c>
      <c r="D523" s="193" t="s">
        <v>184</v>
      </c>
      <c r="E523" s="194" t="s">
        <v>641</v>
      </c>
      <c r="F523" s="195" t="s">
        <v>642</v>
      </c>
      <c r="G523" s="196" t="s">
        <v>139</v>
      </c>
      <c r="H523" s="197">
        <v>75.495000000000005</v>
      </c>
      <c r="I523" s="198"/>
      <c r="J523" s="198">
        <f>ROUND(I523*H523,2)</f>
        <v>0</v>
      </c>
      <c r="K523" s="147" t="s">
        <v>1032</v>
      </c>
      <c r="L523" s="199"/>
      <c r="M523" s="200" t="s">
        <v>3</v>
      </c>
      <c r="N523" s="201" t="s">
        <v>44</v>
      </c>
      <c r="O523" s="153">
        <v>0</v>
      </c>
      <c r="P523" s="153">
        <f>O523*H523</f>
        <v>0</v>
      </c>
      <c r="Q523" s="153">
        <v>8.9999999999999998E-4</v>
      </c>
      <c r="R523" s="153">
        <f>Q523*H523</f>
        <v>6.7945500000000006E-2</v>
      </c>
      <c r="S523" s="153">
        <v>0</v>
      </c>
      <c r="T523" s="154">
        <f>S523*H523</f>
        <v>0</v>
      </c>
      <c r="AR523" s="18" t="s">
        <v>170</v>
      </c>
      <c r="AT523" s="18" t="s">
        <v>184</v>
      </c>
      <c r="AU523" s="18" t="s">
        <v>133</v>
      </c>
      <c r="AY523" s="18" t="s">
        <v>124</v>
      </c>
      <c r="BE523" s="155">
        <f>IF(N523="základní",J523,0)</f>
        <v>0</v>
      </c>
      <c r="BF523" s="155">
        <f>IF(N523="snížená",J523,0)</f>
        <v>0</v>
      </c>
      <c r="BG523" s="155">
        <f>IF(N523="zákl. přenesená",J523,0)</f>
        <v>0</v>
      </c>
      <c r="BH523" s="155">
        <f>IF(N523="sníž. přenesená",J523,0)</f>
        <v>0</v>
      </c>
      <c r="BI523" s="155">
        <f>IF(N523="nulová",J523,0)</f>
        <v>0</v>
      </c>
      <c r="BJ523" s="18" t="s">
        <v>133</v>
      </c>
      <c r="BK523" s="155">
        <f>ROUND(I523*H523,2)</f>
        <v>0</v>
      </c>
      <c r="BL523" s="18" t="s">
        <v>132</v>
      </c>
      <c r="BM523" s="18" t="s">
        <v>643</v>
      </c>
    </row>
    <row r="524" spans="2:65" s="11" customFormat="1" x14ac:dyDescent="0.3">
      <c r="B524" s="156"/>
      <c r="D524" s="166" t="s">
        <v>135</v>
      </c>
      <c r="E524" s="164" t="s">
        <v>3</v>
      </c>
      <c r="F524" s="173" t="s">
        <v>189</v>
      </c>
      <c r="H524" s="174">
        <v>74.015000000000001</v>
      </c>
      <c r="L524" s="156"/>
      <c r="M524" s="161"/>
      <c r="N524" s="162"/>
      <c r="O524" s="162"/>
      <c r="P524" s="162"/>
      <c r="Q524" s="162"/>
      <c r="R524" s="162"/>
      <c r="S524" s="162"/>
      <c r="T524" s="163"/>
      <c r="AT524" s="164" t="s">
        <v>135</v>
      </c>
      <c r="AU524" s="164" t="s">
        <v>133</v>
      </c>
      <c r="AV524" s="11" t="s">
        <v>133</v>
      </c>
      <c r="AW524" s="11" t="s">
        <v>35</v>
      </c>
      <c r="AX524" s="11" t="s">
        <v>20</v>
      </c>
      <c r="AY524" s="164" t="s">
        <v>124</v>
      </c>
    </row>
    <row r="525" spans="2:65" s="11" customFormat="1" x14ac:dyDescent="0.3">
      <c r="B525" s="156"/>
      <c r="D525" s="157" t="s">
        <v>135</v>
      </c>
      <c r="F525" s="159" t="s">
        <v>644</v>
      </c>
      <c r="H525" s="160">
        <v>75.495000000000005</v>
      </c>
      <c r="L525" s="156"/>
      <c r="M525" s="161"/>
      <c r="N525" s="162"/>
      <c r="O525" s="162"/>
      <c r="P525" s="162"/>
      <c r="Q525" s="162"/>
      <c r="R525" s="162"/>
      <c r="S525" s="162"/>
      <c r="T525" s="163"/>
      <c r="AT525" s="164" t="s">
        <v>135</v>
      </c>
      <c r="AU525" s="164" t="s">
        <v>133</v>
      </c>
      <c r="AV525" s="11" t="s">
        <v>133</v>
      </c>
      <c r="AW525" s="11" t="s">
        <v>4</v>
      </c>
      <c r="AX525" s="11" t="s">
        <v>20</v>
      </c>
      <c r="AY525" s="164" t="s">
        <v>124</v>
      </c>
    </row>
    <row r="526" spans="2:65" s="1" customFormat="1" ht="22.5" customHeight="1" x14ac:dyDescent="0.3">
      <c r="B526" s="144"/>
      <c r="C526" s="145" t="s">
        <v>645</v>
      </c>
      <c r="D526" s="145" t="s">
        <v>127</v>
      </c>
      <c r="E526" s="146" t="s">
        <v>646</v>
      </c>
      <c r="F526" s="147" t="s">
        <v>647</v>
      </c>
      <c r="G526" s="148" t="s">
        <v>632</v>
      </c>
      <c r="H526" s="149">
        <v>1</v>
      </c>
      <c r="I526" s="150"/>
      <c r="J526" s="150">
        <f>ROUND(I526*H526,2)</f>
        <v>0</v>
      </c>
      <c r="K526" s="147" t="s">
        <v>1032</v>
      </c>
      <c r="L526" s="32"/>
      <c r="M526" s="151" t="s">
        <v>3</v>
      </c>
      <c r="N526" s="152" t="s">
        <v>44</v>
      </c>
      <c r="O526" s="153">
        <v>0</v>
      </c>
      <c r="P526" s="153">
        <f>O526*H526</f>
        <v>0</v>
      </c>
      <c r="Q526" s="153">
        <v>0</v>
      </c>
      <c r="R526" s="153">
        <f>Q526*H526</f>
        <v>0</v>
      </c>
      <c r="S526" s="153">
        <v>0</v>
      </c>
      <c r="T526" s="154">
        <f>S526*H526</f>
        <v>0</v>
      </c>
      <c r="AR526" s="18" t="s">
        <v>220</v>
      </c>
      <c r="AT526" s="18" t="s">
        <v>127</v>
      </c>
      <c r="AU526" s="18" t="s">
        <v>133</v>
      </c>
      <c r="AY526" s="18" t="s">
        <v>124</v>
      </c>
      <c r="BE526" s="155">
        <f>IF(N526="základní",J526,0)</f>
        <v>0</v>
      </c>
      <c r="BF526" s="155">
        <f>IF(N526="snížená",J526,0)</f>
        <v>0</v>
      </c>
      <c r="BG526" s="155">
        <f>IF(N526="zákl. přenesená",J526,0)</f>
        <v>0</v>
      </c>
      <c r="BH526" s="155">
        <f>IF(N526="sníž. přenesená",J526,0)</f>
        <v>0</v>
      </c>
      <c r="BI526" s="155">
        <f>IF(N526="nulová",J526,0)</f>
        <v>0</v>
      </c>
      <c r="BJ526" s="18" t="s">
        <v>133</v>
      </c>
      <c r="BK526" s="155">
        <f>ROUND(I526*H526,2)</f>
        <v>0</v>
      </c>
      <c r="BL526" s="18" t="s">
        <v>220</v>
      </c>
      <c r="BM526" s="18" t="s">
        <v>648</v>
      </c>
    </row>
    <row r="527" spans="2:65" s="10" customFormat="1" ht="29.85" customHeight="1" x14ac:dyDescent="0.3">
      <c r="B527" s="131"/>
      <c r="D527" s="141" t="s">
        <v>71</v>
      </c>
      <c r="E527" s="142" t="s">
        <v>649</v>
      </c>
      <c r="F527" s="142" t="s">
        <v>650</v>
      </c>
      <c r="J527" s="143">
        <f>BK527</f>
        <v>0</v>
      </c>
      <c r="L527" s="131"/>
      <c r="M527" s="135"/>
      <c r="N527" s="136"/>
      <c r="O527" s="136"/>
      <c r="P527" s="137">
        <f>SUM(P528:P548)</f>
        <v>194.73774</v>
      </c>
      <c r="Q527" s="136"/>
      <c r="R527" s="137">
        <f>SUM(R528:R548)</f>
        <v>0.78327587999999992</v>
      </c>
      <c r="S527" s="136"/>
      <c r="T527" s="138">
        <f>SUM(T528:T548)</f>
        <v>0.6742958</v>
      </c>
      <c r="AR527" s="132" t="s">
        <v>20</v>
      </c>
      <c r="AT527" s="139" t="s">
        <v>71</v>
      </c>
      <c r="AU527" s="139" t="s">
        <v>20</v>
      </c>
      <c r="AY527" s="132" t="s">
        <v>124</v>
      </c>
      <c r="BK527" s="140">
        <f>SUM(BK528:BK548)</f>
        <v>0</v>
      </c>
    </row>
    <row r="528" spans="2:65" s="1" customFormat="1" ht="22.5" customHeight="1" x14ac:dyDescent="0.3">
      <c r="B528" s="144"/>
      <c r="C528" s="145" t="s">
        <v>651</v>
      </c>
      <c r="D528" s="145" t="s">
        <v>127</v>
      </c>
      <c r="E528" s="146" t="s">
        <v>652</v>
      </c>
      <c r="F528" s="147" t="s">
        <v>653</v>
      </c>
      <c r="G528" s="148" t="s">
        <v>139</v>
      </c>
      <c r="H528" s="149">
        <v>21.445</v>
      </c>
      <c r="I528" s="150"/>
      <c r="J528" s="150">
        <f>ROUND(I528*H528,2)</f>
        <v>0</v>
      </c>
      <c r="K528" s="147" t="s">
        <v>1032</v>
      </c>
      <c r="L528" s="32"/>
      <c r="M528" s="151" t="s">
        <v>3</v>
      </c>
      <c r="N528" s="152" t="s">
        <v>44</v>
      </c>
      <c r="O528" s="153">
        <v>0.36</v>
      </c>
      <c r="P528" s="153">
        <f>O528*H528</f>
        <v>7.7202000000000002</v>
      </c>
      <c r="Q528" s="153">
        <v>0</v>
      </c>
      <c r="R528" s="153">
        <f>Q528*H528</f>
        <v>0</v>
      </c>
      <c r="S528" s="153">
        <v>5.94E-3</v>
      </c>
      <c r="T528" s="154">
        <f>S528*H528</f>
        <v>0.1273833</v>
      </c>
      <c r="AR528" s="18" t="s">
        <v>132</v>
      </c>
      <c r="AT528" s="18" t="s">
        <v>127</v>
      </c>
      <c r="AU528" s="18" t="s">
        <v>133</v>
      </c>
      <c r="AY528" s="18" t="s">
        <v>124</v>
      </c>
      <c r="BE528" s="155">
        <f>IF(N528="základní",J528,0)</f>
        <v>0</v>
      </c>
      <c r="BF528" s="155">
        <f>IF(N528="snížená",J528,0)</f>
        <v>0</v>
      </c>
      <c r="BG528" s="155">
        <f>IF(N528="zákl. přenesená",J528,0)</f>
        <v>0</v>
      </c>
      <c r="BH528" s="155">
        <f>IF(N528="sníž. přenesená",J528,0)</f>
        <v>0</v>
      </c>
      <c r="BI528" s="155">
        <f>IF(N528="nulová",J528,0)</f>
        <v>0</v>
      </c>
      <c r="BJ528" s="18" t="s">
        <v>133</v>
      </c>
      <c r="BK528" s="155">
        <f>ROUND(I528*H528,2)</f>
        <v>0</v>
      </c>
      <c r="BL528" s="18" t="s">
        <v>132</v>
      </c>
      <c r="BM528" s="18" t="s">
        <v>654</v>
      </c>
    </row>
    <row r="529" spans="2:65" s="12" customFormat="1" x14ac:dyDescent="0.3">
      <c r="B529" s="165"/>
      <c r="D529" s="166" t="s">
        <v>135</v>
      </c>
      <c r="E529" s="167" t="s">
        <v>3</v>
      </c>
      <c r="F529" s="168" t="s">
        <v>459</v>
      </c>
      <c r="H529" s="169" t="s">
        <v>3</v>
      </c>
      <c r="L529" s="165"/>
      <c r="M529" s="170"/>
      <c r="N529" s="171"/>
      <c r="O529" s="171"/>
      <c r="P529" s="171"/>
      <c r="Q529" s="171"/>
      <c r="R529" s="171"/>
      <c r="S529" s="171"/>
      <c r="T529" s="172"/>
      <c r="AT529" s="169" t="s">
        <v>135</v>
      </c>
      <c r="AU529" s="169" t="s">
        <v>133</v>
      </c>
      <c r="AV529" s="12" t="s">
        <v>20</v>
      </c>
      <c r="AW529" s="12" t="s">
        <v>35</v>
      </c>
      <c r="AX529" s="12" t="s">
        <v>72</v>
      </c>
      <c r="AY529" s="169" t="s">
        <v>124</v>
      </c>
    </row>
    <row r="530" spans="2:65" s="11" customFormat="1" x14ac:dyDescent="0.3">
      <c r="B530" s="156"/>
      <c r="D530" s="166" t="s">
        <v>135</v>
      </c>
      <c r="E530" s="164" t="s">
        <v>3</v>
      </c>
      <c r="F530" s="173" t="s">
        <v>613</v>
      </c>
      <c r="H530" s="174">
        <v>19.355</v>
      </c>
      <c r="L530" s="156"/>
      <c r="M530" s="161"/>
      <c r="N530" s="162"/>
      <c r="O530" s="162"/>
      <c r="P530" s="162"/>
      <c r="Q530" s="162"/>
      <c r="R530" s="162"/>
      <c r="S530" s="162"/>
      <c r="T530" s="163"/>
      <c r="AT530" s="164" t="s">
        <v>135</v>
      </c>
      <c r="AU530" s="164" t="s">
        <v>133</v>
      </c>
      <c r="AV530" s="11" t="s">
        <v>133</v>
      </c>
      <c r="AW530" s="11" t="s">
        <v>35</v>
      </c>
      <c r="AX530" s="11" t="s">
        <v>72</v>
      </c>
      <c r="AY530" s="164" t="s">
        <v>124</v>
      </c>
    </row>
    <row r="531" spans="2:65" s="11" customFormat="1" x14ac:dyDescent="0.3">
      <c r="B531" s="156"/>
      <c r="D531" s="166" t="s">
        <v>135</v>
      </c>
      <c r="E531" s="164" t="s">
        <v>3</v>
      </c>
      <c r="F531" s="173" t="s">
        <v>614</v>
      </c>
      <c r="H531" s="174">
        <v>2.09</v>
      </c>
      <c r="L531" s="156"/>
      <c r="M531" s="161"/>
      <c r="N531" s="162"/>
      <c r="O531" s="162"/>
      <c r="P531" s="162"/>
      <c r="Q531" s="162"/>
      <c r="R531" s="162"/>
      <c r="S531" s="162"/>
      <c r="T531" s="163"/>
      <c r="AT531" s="164" t="s">
        <v>135</v>
      </c>
      <c r="AU531" s="164" t="s">
        <v>133</v>
      </c>
      <c r="AV531" s="11" t="s">
        <v>133</v>
      </c>
      <c r="AW531" s="11" t="s">
        <v>35</v>
      </c>
      <c r="AX531" s="11" t="s">
        <v>72</v>
      </c>
      <c r="AY531" s="164" t="s">
        <v>124</v>
      </c>
    </row>
    <row r="532" spans="2:65" s="13" customFormat="1" x14ac:dyDescent="0.3">
      <c r="B532" s="175"/>
      <c r="D532" s="157" t="s">
        <v>135</v>
      </c>
      <c r="E532" s="176" t="s">
        <v>3</v>
      </c>
      <c r="F532" s="177" t="s">
        <v>160</v>
      </c>
      <c r="H532" s="178">
        <v>21.445</v>
      </c>
      <c r="L532" s="175"/>
      <c r="M532" s="179"/>
      <c r="N532" s="180"/>
      <c r="O532" s="180"/>
      <c r="P532" s="180"/>
      <c r="Q532" s="180"/>
      <c r="R532" s="180"/>
      <c r="S532" s="180"/>
      <c r="T532" s="181"/>
      <c r="AT532" s="182" t="s">
        <v>135</v>
      </c>
      <c r="AU532" s="182" t="s">
        <v>133</v>
      </c>
      <c r="AV532" s="13" t="s">
        <v>125</v>
      </c>
      <c r="AW532" s="13" t="s">
        <v>35</v>
      </c>
      <c r="AX532" s="13" t="s">
        <v>20</v>
      </c>
      <c r="AY532" s="182" t="s">
        <v>124</v>
      </c>
    </row>
    <row r="533" spans="2:65" s="1" customFormat="1" ht="22.5" customHeight="1" x14ac:dyDescent="0.3">
      <c r="B533" s="144"/>
      <c r="C533" s="145" t="s">
        <v>655</v>
      </c>
      <c r="D533" s="145" t="s">
        <v>127</v>
      </c>
      <c r="E533" s="146" t="s">
        <v>656</v>
      </c>
      <c r="F533" s="147" t="s">
        <v>657</v>
      </c>
      <c r="G533" s="148" t="s">
        <v>148</v>
      </c>
      <c r="H533" s="149">
        <v>138.75</v>
      </c>
      <c r="I533" s="150"/>
      <c r="J533" s="150">
        <f>ROUND(I533*H533,2)</f>
        <v>0</v>
      </c>
      <c r="K533" s="147" t="s">
        <v>131</v>
      </c>
      <c r="L533" s="32"/>
      <c r="M533" s="151" t="s">
        <v>3</v>
      </c>
      <c r="N533" s="152" t="s">
        <v>44</v>
      </c>
      <c r="O533" s="153">
        <v>0.19500000000000001</v>
      </c>
      <c r="P533" s="153">
        <f>O533*H533</f>
        <v>27.056250000000002</v>
      </c>
      <c r="Q533" s="153">
        <v>0</v>
      </c>
      <c r="R533" s="153">
        <f>Q533*H533</f>
        <v>0</v>
      </c>
      <c r="S533" s="153">
        <v>1.67E-3</v>
      </c>
      <c r="T533" s="154">
        <f>S533*H533</f>
        <v>0.23171250000000002</v>
      </c>
      <c r="AR533" s="18" t="s">
        <v>132</v>
      </c>
      <c r="AT533" s="18" t="s">
        <v>127</v>
      </c>
      <c r="AU533" s="18" t="s">
        <v>133</v>
      </c>
      <c r="AY533" s="18" t="s">
        <v>124</v>
      </c>
      <c r="BE533" s="155">
        <f>IF(N533="základní",J533,0)</f>
        <v>0</v>
      </c>
      <c r="BF533" s="155">
        <f>IF(N533="snížená",J533,0)</f>
        <v>0</v>
      </c>
      <c r="BG533" s="155">
        <f>IF(N533="zákl. přenesená",J533,0)</f>
        <v>0</v>
      </c>
      <c r="BH533" s="155">
        <f>IF(N533="sníž. přenesená",J533,0)</f>
        <v>0</v>
      </c>
      <c r="BI533" s="155">
        <f>IF(N533="nulová",J533,0)</f>
        <v>0</v>
      </c>
      <c r="BJ533" s="18" t="s">
        <v>133</v>
      </c>
      <c r="BK533" s="155">
        <f>ROUND(I533*H533,2)</f>
        <v>0</v>
      </c>
      <c r="BL533" s="18" t="s">
        <v>132</v>
      </c>
      <c r="BM533" s="18" t="s">
        <v>658</v>
      </c>
    </row>
    <row r="534" spans="2:65" s="12" customFormat="1" x14ac:dyDescent="0.3">
      <c r="B534" s="165"/>
      <c r="D534" s="166" t="s">
        <v>135</v>
      </c>
      <c r="E534" s="167" t="s">
        <v>3</v>
      </c>
      <c r="F534" s="168" t="s">
        <v>503</v>
      </c>
      <c r="H534" s="169" t="s">
        <v>3</v>
      </c>
      <c r="L534" s="165"/>
      <c r="M534" s="170"/>
      <c r="N534" s="171"/>
      <c r="O534" s="171"/>
      <c r="P534" s="171"/>
      <c r="Q534" s="171"/>
      <c r="R534" s="171"/>
      <c r="S534" s="171"/>
      <c r="T534" s="172"/>
      <c r="AT534" s="169" t="s">
        <v>135</v>
      </c>
      <c r="AU534" s="169" t="s">
        <v>133</v>
      </c>
      <c r="AV534" s="12" t="s">
        <v>20</v>
      </c>
      <c r="AW534" s="12" t="s">
        <v>35</v>
      </c>
      <c r="AX534" s="12" t="s">
        <v>72</v>
      </c>
      <c r="AY534" s="169" t="s">
        <v>124</v>
      </c>
    </row>
    <row r="535" spans="2:65" s="11" customFormat="1" x14ac:dyDescent="0.3">
      <c r="B535" s="156"/>
      <c r="D535" s="157" t="s">
        <v>135</v>
      </c>
      <c r="E535" s="158" t="s">
        <v>3</v>
      </c>
      <c r="F535" s="159" t="s">
        <v>659</v>
      </c>
      <c r="H535" s="160">
        <v>138.75</v>
      </c>
      <c r="L535" s="156"/>
      <c r="M535" s="161"/>
      <c r="N535" s="162"/>
      <c r="O535" s="162"/>
      <c r="P535" s="162"/>
      <c r="Q535" s="162"/>
      <c r="R535" s="162"/>
      <c r="S535" s="162"/>
      <c r="T535" s="163"/>
      <c r="AT535" s="164" t="s">
        <v>135</v>
      </c>
      <c r="AU535" s="164" t="s">
        <v>133</v>
      </c>
      <c r="AV535" s="11" t="s">
        <v>133</v>
      </c>
      <c r="AW535" s="11" t="s">
        <v>35</v>
      </c>
      <c r="AX535" s="11" t="s">
        <v>20</v>
      </c>
      <c r="AY535" s="164" t="s">
        <v>124</v>
      </c>
    </row>
    <row r="536" spans="2:65" s="1" customFormat="1" ht="22.5" customHeight="1" x14ac:dyDescent="0.3">
      <c r="B536" s="144"/>
      <c r="C536" s="145" t="s">
        <v>660</v>
      </c>
      <c r="D536" s="145" t="s">
        <v>127</v>
      </c>
      <c r="E536" s="146" t="s">
        <v>661</v>
      </c>
      <c r="F536" s="147" t="s">
        <v>662</v>
      </c>
      <c r="G536" s="148" t="s">
        <v>148</v>
      </c>
      <c r="H536" s="149">
        <v>80</v>
      </c>
      <c r="I536" s="150"/>
      <c r="J536" s="150">
        <f>ROUND(I536*H536,2)</f>
        <v>0</v>
      </c>
      <c r="K536" s="147" t="s">
        <v>131</v>
      </c>
      <c r="L536" s="32"/>
      <c r="M536" s="151" t="s">
        <v>3</v>
      </c>
      <c r="N536" s="152" t="s">
        <v>44</v>
      </c>
      <c r="O536" s="153">
        <v>0.313</v>
      </c>
      <c r="P536" s="153">
        <f>O536*H536</f>
        <v>25.04</v>
      </c>
      <c r="Q536" s="153">
        <v>0</v>
      </c>
      <c r="R536" s="153">
        <f>Q536*H536</f>
        <v>0</v>
      </c>
      <c r="S536" s="153">
        <v>3.9399999999999999E-3</v>
      </c>
      <c r="T536" s="154">
        <f>S536*H536</f>
        <v>0.31519999999999998</v>
      </c>
      <c r="AR536" s="18" t="s">
        <v>132</v>
      </c>
      <c r="AT536" s="18" t="s">
        <v>127</v>
      </c>
      <c r="AU536" s="18" t="s">
        <v>133</v>
      </c>
      <c r="AY536" s="18" t="s">
        <v>124</v>
      </c>
      <c r="BE536" s="155">
        <f>IF(N536="základní",J536,0)</f>
        <v>0</v>
      </c>
      <c r="BF536" s="155">
        <f>IF(N536="snížená",J536,0)</f>
        <v>0</v>
      </c>
      <c r="BG536" s="155">
        <f>IF(N536="zákl. přenesená",J536,0)</f>
        <v>0</v>
      </c>
      <c r="BH536" s="155">
        <f>IF(N536="sníž. přenesená",J536,0)</f>
        <v>0</v>
      </c>
      <c r="BI536" s="155">
        <f>IF(N536="nulová",J536,0)</f>
        <v>0</v>
      </c>
      <c r="BJ536" s="18" t="s">
        <v>133</v>
      </c>
      <c r="BK536" s="155">
        <f>ROUND(I536*H536,2)</f>
        <v>0</v>
      </c>
      <c r="BL536" s="18" t="s">
        <v>132</v>
      </c>
      <c r="BM536" s="18" t="s">
        <v>663</v>
      </c>
    </row>
    <row r="537" spans="2:65" s="11" customFormat="1" x14ac:dyDescent="0.3">
      <c r="B537" s="156"/>
      <c r="D537" s="157" t="s">
        <v>135</v>
      </c>
      <c r="E537" s="158" t="s">
        <v>3</v>
      </c>
      <c r="F537" s="159" t="s">
        <v>664</v>
      </c>
      <c r="H537" s="160">
        <v>80</v>
      </c>
      <c r="L537" s="156"/>
      <c r="M537" s="161"/>
      <c r="N537" s="162"/>
      <c r="O537" s="162"/>
      <c r="P537" s="162"/>
      <c r="Q537" s="162"/>
      <c r="R537" s="162"/>
      <c r="S537" s="162"/>
      <c r="T537" s="163"/>
      <c r="AT537" s="164" t="s">
        <v>135</v>
      </c>
      <c r="AU537" s="164" t="s">
        <v>133</v>
      </c>
      <c r="AV537" s="11" t="s">
        <v>133</v>
      </c>
      <c r="AW537" s="11" t="s">
        <v>35</v>
      </c>
      <c r="AX537" s="11" t="s">
        <v>20</v>
      </c>
      <c r="AY537" s="164" t="s">
        <v>124</v>
      </c>
    </row>
    <row r="538" spans="2:65" s="1" customFormat="1" ht="44.25" customHeight="1" x14ac:dyDescent="0.3">
      <c r="B538" s="144"/>
      <c r="C538" s="145" t="s">
        <v>665</v>
      </c>
      <c r="D538" s="145" t="s">
        <v>127</v>
      </c>
      <c r="E538" s="146" t="s">
        <v>666</v>
      </c>
      <c r="F538" s="147" t="s">
        <v>667</v>
      </c>
      <c r="G538" s="148" t="s">
        <v>139</v>
      </c>
      <c r="H538" s="149">
        <v>61.631999999999998</v>
      </c>
      <c r="I538" s="150"/>
      <c r="J538" s="150">
        <f>ROUND(I538*H538,2)</f>
        <v>0</v>
      </c>
      <c r="K538" s="147" t="s">
        <v>1032</v>
      </c>
      <c r="L538" s="32"/>
      <c r="M538" s="151" t="s">
        <v>3</v>
      </c>
      <c r="N538" s="152" t="s">
        <v>44</v>
      </c>
      <c r="O538" s="153">
        <v>1.0449999999999999</v>
      </c>
      <c r="P538" s="153">
        <f>O538*H538</f>
        <v>64.405439999999999</v>
      </c>
      <c r="Q538" s="153">
        <v>6.8399999999999997E-3</v>
      </c>
      <c r="R538" s="153">
        <f>Q538*H538</f>
        <v>0.42156287999999997</v>
      </c>
      <c r="S538" s="153">
        <v>0</v>
      </c>
      <c r="T538" s="154">
        <f>S538*H538</f>
        <v>0</v>
      </c>
      <c r="AR538" s="18" t="s">
        <v>132</v>
      </c>
      <c r="AT538" s="18" t="s">
        <v>127</v>
      </c>
      <c r="AU538" s="18" t="s">
        <v>133</v>
      </c>
      <c r="AY538" s="18" t="s">
        <v>124</v>
      </c>
      <c r="BE538" s="155">
        <f>IF(N538="základní",J538,0)</f>
        <v>0</v>
      </c>
      <c r="BF538" s="155">
        <f>IF(N538="snížená",J538,0)</f>
        <v>0</v>
      </c>
      <c r="BG538" s="155">
        <f>IF(N538="zákl. přenesená",J538,0)</f>
        <v>0</v>
      </c>
      <c r="BH538" s="155">
        <f>IF(N538="sníž. přenesená",J538,0)</f>
        <v>0</v>
      </c>
      <c r="BI538" s="155">
        <f>IF(N538="nulová",J538,0)</f>
        <v>0</v>
      </c>
      <c r="BJ538" s="18" t="s">
        <v>133</v>
      </c>
      <c r="BK538" s="155">
        <f>ROUND(I538*H538,2)</f>
        <v>0</v>
      </c>
      <c r="BL538" s="18" t="s">
        <v>132</v>
      </c>
      <c r="BM538" s="18" t="s">
        <v>668</v>
      </c>
    </row>
    <row r="539" spans="2:65" s="11" customFormat="1" x14ac:dyDescent="0.3">
      <c r="B539" s="156"/>
      <c r="D539" s="157" t="s">
        <v>135</v>
      </c>
      <c r="E539" s="158" t="s">
        <v>3</v>
      </c>
      <c r="F539" s="159" t="s">
        <v>669</v>
      </c>
      <c r="H539" s="160">
        <v>61.631999999999998</v>
      </c>
      <c r="L539" s="156"/>
      <c r="M539" s="161"/>
      <c r="N539" s="162"/>
      <c r="O539" s="162"/>
      <c r="P539" s="162"/>
      <c r="Q539" s="162"/>
      <c r="R539" s="162"/>
      <c r="S539" s="162"/>
      <c r="T539" s="163"/>
      <c r="AT539" s="164" t="s">
        <v>135</v>
      </c>
      <c r="AU539" s="164" t="s">
        <v>133</v>
      </c>
      <c r="AV539" s="11" t="s">
        <v>133</v>
      </c>
      <c r="AW539" s="11" t="s">
        <v>35</v>
      </c>
      <c r="AX539" s="11" t="s">
        <v>20</v>
      </c>
      <c r="AY539" s="164" t="s">
        <v>124</v>
      </c>
    </row>
    <row r="540" spans="2:65" s="1" customFormat="1" ht="31.5" customHeight="1" x14ac:dyDescent="0.3">
      <c r="B540" s="144"/>
      <c r="C540" s="145" t="s">
        <v>670</v>
      </c>
      <c r="D540" s="145" t="s">
        <v>127</v>
      </c>
      <c r="E540" s="146" t="s">
        <v>671</v>
      </c>
      <c r="F540" s="147" t="s">
        <v>672</v>
      </c>
      <c r="G540" s="148" t="s">
        <v>148</v>
      </c>
      <c r="H540" s="149">
        <v>138.75</v>
      </c>
      <c r="I540" s="150"/>
      <c r="J540" s="150">
        <f>ROUND(I540*H540,2)</f>
        <v>0</v>
      </c>
      <c r="K540" s="147" t="s">
        <v>131</v>
      </c>
      <c r="L540" s="32"/>
      <c r="M540" s="151" t="s">
        <v>3</v>
      </c>
      <c r="N540" s="152" t="s">
        <v>44</v>
      </c>
      <c r="O540" s="153">
        <v>0.36299999999999999</v>
      </c>
      <c r="P540" s="153">
        <f>O540*H540</f>
        <v>50.366250000000001</v>
      </c>
      <c r="Q540" s="153">
        <v>2.3800000000000002E-3</v>
      </c>
      <c r="R540" s="153">
        <f>Q540*H540</f>
        <v>0.33022500000000005</v>
      </c>
      <c r="S540" s="153">
        <v>0</v>
      </c>
      <c r="T540" s="154">
        <f>S540*H540</f>
        <v>0</v>
      </c>
      <c r="AR540" s="18" t="s">
        <v>132</v>
      </c>
      <c r="AT540" s="18" t="s">
        <v>127</v>
      </c>
      <c r="AU540" s="18" t="s">
        <v>133</v>
      </c>
      <c r="AY540" s="18" t="s">
        <v>124</v>
      </c>
      <c r="BE540" s="155">
        <f>IF(N540="základní",J540,0)</f>
        <v>0</v>
      </c>
      <c r="BF540" s="155">
        <f>IF(N540="snížená",J540,0)</f>
        <v>0</v>
      </c>
      <c r="BG540" s="155">
        <f>IF(N540="zákl. přenesená",J540,0)</f>
        <v>0</v>
      </c>
      <c r="BH540" s="155">
        <f>IF(N540="sníž. přenesená",J540,0)</f>
        <v>0</v>
      </c>
      <c r="BI540" s="155">
        <f>IF(N540="nulová",J540,0)</f>
        <v>0</v>
      </c>
      <c r="BJ540" s="18" t="s">
        <v>133</v>
      </c>
      <c r="BK540" s="155">
        <f>ROUND(I540*H540,2)</f>
        <v>0</v>
      </c>
      <c r="BL540" s="18" t="s">
        <v>132</v>
      </c>
      <c r="BM540" s="18" t="s">
        <v>673</v>
      </c>
    </row>
    <row r="541" spans="2:65" s="12" customFormat="1" x14ac:dyDescent="0.3">
      <c r="B541" s="165"/>
      <c r="D541" s="166" t="s">
        <v>135</v>
      </c>
      <c r="E541" s="167" t="s">
        <v>3</v>
      </c>
      <c r="F541" s="168" t="s">
        <v>503</v>
      </c>
      <c r="H541" s="169" t="s">
        <v>3</v>
      </c>
      <c r="L541" s="165"/>
      <c r="M541" s="170"/>
      <c r="N541" s="171"/>
      <c r="O541" s="171"/>
      <c r="P541" s="171"/>
      <c r="Q541" s="171"/>
      <c r="R541" s="171"/>
      <c r="S541" s="171"/>
      <c r="T541" s="172"/>
      <c r="AT541" s="169" t="s">
        <v>135</v>
      </c>
      <c r="AU541" s="169" t="s">
        <v>133</v>
      </c>
      <c r="AV541" s="12" t="s">
        <v>20</v>
      </c>
      <c r="AW541" s="12" t="s">
        <v>35</v>
      </c>
      <c r="AX541" s="12" t="s">
        <v>72</v>
      </c>
      <c r="AY541" s="169" t="s">
        <v>124</v>
      </c>
    </row>
    <row r="542" spans="2:65" s="11" customFormat="1" x14ac:dyDescent="0.3">
      <c r="B542" s="156"/>
      <c r="D542" s="157" t="s">
        <v>135</v>
      </c>
      <c r="E542" s="158" t="s">
        <v>3</v>
      </c>
      <c r="F542" s="159" t="s">
        <v>659</v>
      </c>
      <c r="H542" s="160">
        <v>138.75</v>
      </c>
      <c r="L542" s="156"/>
      <c r="M542" s="161"/>
      <c r="N542" s="162"/>
      <c r="O542" s="162"/>
      <c r="P542" s="162"/>
      <c r="Q542" s="162"/>
      <c r="R542" s="162"/>
      <c r="S542" s="162"/>
      <c r="T542" s="163"/>
      <c r="AT542" s="164" t="s">
        <v>135</v>
      </c>
      <c r="AU542" s="164" t="s">
        <v>133</v>
      </c>
      <c r="AV542" s="11" t="s">
        <v>133</v>
      </c>
      <c r="AW542" s="11" t="s">
        <v>35</v>
      </c>
      <c r="AX542" s="11" t="s">
        <v>20</v>
      </c>
      <c r="AY542" s="164" t="s">
        <v>124</v>
      </c>
    </row>
    <row r="543" spans="2:65" s="1" customFormat="1" ht="31.5" customHeight="1" x14ac:dyDescent="0.3">
      <c r="B543" s="144"/>
      <c r="C543" s="145" t="s">
        <v>674</v>
      </c>
      <c r="D543" s="145" t="s">
        <v>127</v>
      </c>
      <c r="E543" s="146" t="s">
        <v>675</v>
      </c>
      <c r="F543" s="147" t="s">
        <v>676</v>
      </c>
      <c r="G543" s="148" t="s">
        <v>148</v>
      </c>
      <c r="H543" s="149">
        <v>6</v>
      </c>
      <c r="I543" s="150"/>
      <c r="J543" s="150">
        <f>ROUND(I543*H543,2)</f>
        <v>0</v>
      </c>
      <c r="K543" s="147" t="s">
        <v>1032</v>
      </c>
      <c r="L543" s="32"/>
      <c r="M543" s="151" t="s">
        <v>3</v>
      </c>
      <c r="N543" s="152" t="s">
        <v>44</v>
      </c>
      <c r="O543" s="153">
        <v>0.248</v>
      </c>
      <c r="P543" s="153">
        <f>O543*H543</f>
        <v>1.488</v>
      </c>
      <c r="Q543" s="153">
        <v>2.4199999999999998E-3</v>
      </c>
      <c r="R543" s="153">
        <f>Q543*H543</f>
        <v>1.4519999999999998E-2</v>
      </c>
      <c r="S543" s="153">
        <v>0</v>
      </c>
      <c r="T543" s="154">
        <f>S543*H543</f>
        <v>0</v>
      </c>
      <c r="AR543" s="18" t="s">
        <v>132</v>
      </c>
      <c r="AT543" s="18" t="s">
        <v>127</v>
      </c>
      <c r="AU543" s="18" t="s">
        <v>133</v>
      </c>
      <c r="AY543" s="18" t="s">
        <v>124</v>
      </c>
      <c r="BE543" s="155">
        <f>IF(N543="základní",J543,0)</f>
        <v>0</v>
      </c>
      <c r="BF543" s="155">
        <f>IF(N543="snížená",J543,0)</f>
        <v>0</v>
      </c>
      <c r="BG543" s="155">
        <f>IF(N543="zákl. přenesená",J543,0)</f>
        <v>0</v>
      </c>
      <c r="BH543" s="155">
        <f>IF(N543="sníž. přenesená",J543,0)</f>
        <v>0</v>
      </c>
      <c r="BI543" s="155">
        <f>IF(N543="nulová",J543,0)</f>
        <v>0</v>
      </c>
      <c r="BJ543" s="18" t="s">
        <v>133</v>
      </c>
      <c r="BK543" s="155">
        <f>ROUND(I543*H543,2)</f>
        <v>0</v>
      </c>
      <c r="BL543" s="18" t="s">
        <v>132</v>
      </c>
      <c r="BM543" s="18" t="s">
        <v>677</v>
      </c>
    </row>
    <row r="544" spans="2:65" s="11" customFormat="1" x14ac:dyDescent="0.3">
      <c r="B544" s="156"/>
      <c r="D544" s="157" t="s">
        <v>135</v>
      </c>
      <c r="E544" s="158" t="s">
        <v>3</v>
      </c>
      <c r="F544" s="159" t="s">
        <v>678</v>
      </c>
      <c r="H544" s="160">
        <v>6</v>
      </c>
      <c r="L544" s="156"/>
      <c r="M544" s="161"/>
      <c r="N544" s="162"/>
      <c r="O544" s="162"/>
      <c r="P544" s="162"/>
      <c r="Q544" s="162"/>
      <c r="R544" s="162"/>
      <c r="S544" s="162"/>
      <c r="T544" s="163"/>
      <c r="AT544" s="164" t="s">
        <v>135</v>
      </c>
      <c r="AU544" s="164" t="s">
        <v>133</v>
      </c>
      <c r="AV544" s="11" t="s">
        <v>133</v>
      </c>
      <c r="AW544" s="11" t="s">
        <v>35</v>
      </c>
      <c r="AX544" s="11" t="s">
        <v>20</v>
      </c>
      <c r="AY544" s="164" t="s">
        <v>124</v>
      </c>
    </row>
    <row r="545" spans="2:65" s="1" customFormat="1" ht="31.5" customHeight="1" x14ac:dyDescent="0.3">
      <c r="B545" s="144"/>
      <c r="C545" s="145" t="s">
        <v>679</v>
      </c>
      <c r="D545" s="145" t="s">
        <v>127</v>
      </c>
      <c r="E545" s="146" t="s">
        <v>680</v>
      </c>
      <c r="F545" s="147" t="s">
        <v>681</v>
      </c>
      <c r="G545" s="148" t="s">
        <v>148</v>
      </c>
      <c r="H545" s="149">
        <v>4.2</v>
      </c>
      <c r="I545" s="150"/>
      <c r="J545" s="150">
        <f>ROUND(I545*H545,2)</f>
        <v>0</v>
      </c>
      <c r="K545" s="147" t="s">
        <v>1032</v>
      </c>
      <c r="L545" s="32"/>
      <c r="M545" s="151" t="s">
        <v>3</v>
      </c>
      <c r="N545" s="152" t="s">
        <v>44</v>
      </c>
      <c r="O545" s="153">
        <v>0.34799999999999998</v>
      </c>
      <c r="P545" s="153">
        <f>O545*H545</f>
        <v>1.4616</v>
      </c>
      <c r="Q545" s="153">
        <v>4.0400000000000002E-3</v>
      </c>
      <c r="R545" s="153">
        <f>Q545*H545</f>
        <v>1.6968E-2</v>
      </c>
      <c r="S545" s="153">
        <v>0</v>
      </c>
      <c r="T545" s="154">
        <f>S545*H545</f>
        <v>0</v>
      </c>
      <c r="AR545" s="18" t="s">
        <v>132</v>
      </c>
      <c r="AT545" s="18" t="s">
        <v>127</v>
      </c>
      <c r="AU545" s="18" t="s">
        <v>133</v>
      </c>
      <c r="AY545" s="18" t="s">
        <v>124</v>
      </c>
      <c r="BE545" s="155">
        <f>IF(N545="základní",J545,0)</f>
        <v>0</v>
      </c>
      <c r="BF545" s="155">
        <f>IF(N545="snížená",J545,0)</f>
        <v>0</v>
      </c>
      <c r="BG545" s="155">
        <f>IF(N545="zákl. přenesená",J545,0)</f>
        <v>0</v>
      </c>
      <c r="BH545" s="155">
        <f>IF(N545="sníž. přenesená",J545,0)</f>
        <v>0</v>
      </c>
      <c r="BI545" s="155">
        <f>IF(N545="nulová",J545,0)</f>
        <v>0</v>
      </c>
      <c r="BJ545" s="18" t="s">
        <v>133</v>
      </c>
      <c r="BK545" s="155">
        <f>ROUND(I545*H545,2)</f>
        <v>0</v>
      </c>
      <c r="BL545" s="18" t="s">
        <v>132</v>
      </c>
      <c r="BM545" s="18" t="s">
        <v>682</v>
      </c>
    </row>
    <row r="546" spans="2:65" s="11" customFormat="1" x14ac:dyDescent="0.3">
      <c r="B546" s="156"/>
      <c r="D546" s="157" t="s">
        <v>135</v>
      </c>
      <c r="E546" s="158" t="s">
        <v>3</v>
      </c>
      <c r="F546" s="159" t="s">
        <v>683</v>
      </c>
      <c r="H546" s="160">
        <v>4.2</v>
      </c>
      <c r="L546" s="156"/>
      <c r="M546" s="161"/>
      <c r="N546" s="162"/>
      <c r="O546" s="162"/>
      <c r="P546" s="162"/>
      <c r="Q546" s="162"/>
      <c r="R546" s="162"/>
      <c r="S546" s="162"/>
      <c r="T546" s="163"/>
      <c r="AT546" s="164" t="s">
        <v>135</v>
      </c>
      <c r="AU546" s="164" t="s">
        <v>133</v>
      </c>
      <c r="AV546" s="11" t="s">
        <v>133</v>
      </c>
      <c r="AW546" s="11" t="s">
        <v>35</v>
      </c>
      <c r="AX546" s="11" t="s">
        <v>20</v>
      </c>
      <c r="AY546" s="164" t="s">
        <v>124</v>
      </c>
    </row>
    <row r="547" spans="2:65" s="1" customFormat="1" ht="22.5" customHeight="1" x14ac:dyDescent="0.3">
      <c r="B547" s="144"/>
      <c r="C547" s="145" t="s">
        <v>684</v>
      </c>
      <c r="D547" s="145" t="s">
        <v>127</v>
      </c>
      <c r="E547" s="146" t="s">
        <v>685</v>
      </c>
      <c r="F547" s="147" t="s">
        <v>686</v>
      </c>
      <c r="G547" s="148" t="s">
        <v>148</v>
      </c>
      <c r="H547" s="149">
        <v>80</v>
      </c>
      <c r="I547" s="150"/>
      <c r="J547" s="150">
        <f>ROUND(I547*H547,2)</f>
        <v>0</v>
      </c>
      <c r="K547" s="147" t="s">
        <v>131</v>
      </c>
      <c r="L547" s="32"/>
      <c r="M547" s="151" t="s">
        <v>3</v>
      </c>
      <c r="N547" s="152" t="s">
        <v>44</v>
      </c>
      <c r="O547" s="153">
        <v>0.215</v>
      </c>
      <c r="P547" s="153">
        <f>O547*H547</f>
        <v>17.2</v>
      </c>
      <c r="Q547" s="153">
        <v>0</v>
      </c>
      <c r="R547" s="153">
        <f>Q547*H547</f>
        <v>0</v>
      </c>
      <c r="S547" s="153">
        <v>0</v>
      </c>
      <c r="T547" s="154">
        <f>S547*H547</f>
        <v>0</v>
      </c>
      <c r="AR547" s="18" t="s">
        <v>132</v>
      </c>
      <c r="AT547" s="18" t="s">
        <v>127</v>
      </c>
      <c r="AU547" s="18" t="s">
        <v>133</v>
      </c>
      <c r="AY547" s="18" t="s">
        <v>124</v>
      </c>
      <c r="BE547" s="155">
        <f>IF(N547="základní",J547,0)</f>
        <v>0</v>
      </c>
      <c r="BF547" s="155">
        <f>IF(N547="snížená",J547,0)</f>
        <v>0</v>
      </c>
      <c r="BG547" s="155">
        <f>IF(N547="zákl. přenesená",J547,0)</f>
        <v>0</v>
      </c>
      <c r="BH547" s="155">
        <f>IF(N547="sníž. přenesená",J547,0)</f>
        <v>0</v>
      </c>
      <c r="BI547" s="155">
        <f>IF(N547="nulová",J547,0)</f>
        <v>0</v>
      </c>
      <c r="BJ547" s="18" t="s">
        <v>133</v>
      </c>
      <c r="BK547" s="155">
        <f>ROUND(I547*H547,2)</f>
        <v>0</v>
      </c>
      <c r="BL547" s="18" t="s">
        <v>132</v>
      </c>
      <c r="BM547" s="18" t="s">
        <v>687</v>
      </c>
    </row>
    <row r="548" spans="2:65" s="1" customFormat="1" ht="22.5" customHeight="1" x14ac:dyDescent="0.3">
      <c r="B548" s="144"/>
      <c r="C548" s="145" t="s">
        <v>26</v>
      </c>
      <c r="D548" s="145" t="s">
        <v>127</v>
      </c>
      <c r="E548" s="146" t="s">
        <v>688</v>
      </c>
      <c r="F548" s="147" t="s">
        <v>689</v>
      </c>
      <c r="G548" s="148" t="s">
        <v>632</v>
      </c>
      <c r="H548" s="149">
        <v>1</v>
      </c>
      <c r="I548" s="150"/>
      <c r="J548" s="150">
        <f>ROUND(I548*H548,2)</f>
        <v>0</v>
      </c>
      <c r="K548" s="147" t="s">
        <v>1032</v>
      </c>
      <c r="L548" s="32"/>
      <c r="M548" s="151" t="s">
        <v>3</v>
      </c>
      <c r="N548" s="152" t="s">
        <v>44</v>
      </c>
      <c r="O548" s="153">
        <v>0</v>
      </c>
      <c r="P548" s="153">
        <f>O548*H548</f>
        <v>0</v>
      </c>
      <c r="Q548" s="153">
        <v>0</v>
      </c>
      <c r="R548" s="153">
        <f>Q548*H548</f>
        <v>0</v>
      </c>
      <c r="S548" s="153">
        <v>0</v>
      </c>
      <c r="T548" s="154">
        <f>S548*H548</f>
        <v>0</v>
      </c>
      <c r="AR548" s="18" t="s">
        <v>220</v>
      </c>
      <c r="AT548" s="18" t="s">
        <v>127</v>
      </c>
      <c r="AU548" s="18" t="s">
        <v>133</v>
      </c>
      <c r="AY548" s="18" t="s">
        <v>124</v>
      </c>
      <c r="BE548" s="155">
        <f>IF(N548="základní",J548,0)</f>
        <v>0</v>
      </c>
      <c r="BF548" s="155">
        <f>IF(N548="snížená",J548,0)</f>
        <v>0</v>
      </c>
      <c r="BG548" s="155">
        <f>IF(N548="zákl. přenesená",J548,0)</f>
        <v>0</v>
      </c>
      <c r="BH548" s="155">
        <f>IF(N548="sníž. přenesená",J548,0)</f>
        <v>0</v>
      </c>
      <c r="BI548" s="155">
        <f>IF(N548="nulová",J548,0)</f>
        <v>0</v>
      </c>
      <c r="BJ548" s="18" t="s">
        <v>133</v>
      </c>
      <c r="BK548" s="155">
        <f>ROUND(I548*H548,2)</f>
        <v>0</v>
      </c>
      <c r="BL548" s="18" t="s">
        <v>220</v>
      </c>
      <c r="BM548" s="18" t="s">
        <v>690</v>
      </c>
    </row>
    <row r="549" spans="2:65" s="10" customFormat="1" ht="29.85" customHeight="1" x14ac:dyDescent="0.3">
      <c r="B549" s="131"/>
      <c r="D549" s="141" t="s">
        <v>71</v>
      </c>
      <c r="E549" s="142" t="s">
        <v>691</v>
      </c>
      <c r="F549" s="142" t="s">
        <v>692</v>
      </c>
      <c r="J549" s="143">
        <f>BK549</f>
        <v>0</v>
      </c>
      <c r="L549" s="131"/>
      <c r="M549" s="135"/>
      <c r="N549" s="136"/>
      <c r="O549" s="136"/>
      <c r="P549" s="137">
        <f>SUM(P550:P555)</f>
        <v>0</v>
      </c>
      <c r="Q549" s="136"/>
      <c r="R549" s="137">
        <f>SUM(R550:R555)</f>
        <v>0</v>
      </c>
      <c r="S549" s="136"/>
      <c r="T549" s="138">
        <f>SUM(T550:T555)</f>
        <v>0</v>
      </c>
      <c r="AR549" s="132" t="s">
        <v>20</v>
      </c>
      <c r="AT549" s="139" t="s">
        <v>71</v>
      </c>
      <c r="AU549" s="139" t="s">
        <v>20</v>
      </c>
      <c r="AY549" s="132" t="s">
        <v>124</v>
      </c>
      <c r="BK549" s="140">
        <f>SUM(BK550:BK555)</f>
        <v>0</v>
      </c>
    </row>
    <row r="550" spans="2:65" s="1" customFormat="1" ht="22.5" customHeight="1" x14ac:dyDescent="0.3">
      <c r="B550" s="144"/>
      <c r="C550" s="145" t="s">
        <v>693</v>
      </c>
      <c r="D550" s="145" t="s">
        <v>127</v>
      </c>
      <c r="E550" s="146" t="s">
        <v>694</v>
      </c>
      <c r="F550" s="147" t="s">
        <v>695</v>
      </c>
      <c r="G550" s="148" t="s">
        <v>618</v>
      </c>
      <c r="H550" s="149">
        <v>630</v>
      </c>
      <c r="I550" s="150"/>
      <c r="J550" s="150">
        <f>ROUND(I550*H550,2)</f>
        <v>0</v>
      </c>
      <c r="K550" s="147" t="s">
        <v>1032</v>
      </c>
      <c r="L550" s="32"/>
      <c r="M550" s="151" t="s">
        <v>3</v>
      </c>
      <c r="N550" s="152" t="s">
        <v>44</v>
      </c>
      <c r="O550" s="153">
        <v>0</v>
      </c>
      <c r="P550" s="153">
        <f>O550*H550</f>
        <v>0</v>
      </c>
      <c r="Q550" s="153">
        <v>0</v>
      </c>
      <c r="R550" s="153">
        <f>Q550*H550</f>
        <v>0</v>
      </c>
      <c r="S550" s="153">
        <v>0</v>
      </c>
      <c r="T550" s="154">
        <f>S550*H550</f>
        <v>0</v>
      </c>
      <c r="AR550" s="18" t="s">
        <v>132</v>
      </c>
      <c r="AT550" s="18" t="s">
        <v>127</v>
      </c>
      <c r="AU550" s="18" t="s">
        <v>133</v>
      </c>
      <c r="AY550" s="18" t="s">
        <v>124</v>
      </c>
      <c r="BE550" s="155">
        <f>IF(N550="základní",J550,0)</f>
        <v>0</v>
      </c>
      <c r="BF550" s="155">
        <f>IF(N550="snížená",J550,0)</f>
        <v>0</v>
      </c>
      <c r="BG550" s="155">
        <f>IF(N550="zákl. přenesená",J550,0)</f>
        <v>0</v>
      </c>
      <c r="BH550" s="155">
        <f>IF(N550="sníž. přenesená",J550,0)</f>
        <v>0</v>
      </c>
      <c r="BI550" s="155">
        <f>IF(N550="nulová",J550,0)</f>
        <v>0</v>
      </c>
      <c r="BJ550" s="18" t="s">
        <v>133</v>
      </c>
      <c r="BK550" s="155">
        <f>ROUND(I550*H550,2)</f>
        <v>0</v>
      </c>
      <c r="BL550" s="18" t="s">
        <v>132</v>
      </c>
      <c r="BM550" s="18" t="s">
        <v>696</v>
      </c>
    </row>
    <row r="551" spans="2:65" s="11" customFormat="1" x14ac:dyDescent="0.3">
      <c r="B551" s="156"/>
      <c r="D551" s="157" t="s">
        <v>135</v>
      </c>
      <c r="E551" s="158" t="s">
        <v>3</v>
      </c>
      <c r="F551" s="159" t="s">
        <v>697</v>
      </c>
      <c r="H551" s="160">
        <v>630</v>
      </c>
      <c r="L551" s="156"/>
      <c r="M551" s="161"/>
      <c r="N551" s="162"/>
      <c r="O551" s="162"/>
      <c r="P551" s="162"/>
      <c r="Q551" s="162"/>
      <c r="R551" s="162"/>
      <c r="S551" s="162"/>
      <c r="T551" s="163"/>
      <c r="AT551" s="164" t="s">
        <v>135</v>
      </c>
      <c r="AU551" s="164" t="s">
        <v>133</v>
      </c>
      <c r="AV551" s="11" t="s">
        <v>133</v>
      </c>
      <c r="AW551" s="11" t="s">
        <v>35</v>
      </c>
      <c r="AX551" s="11" t="s">
        <v>20</v>
      </c>
      <c r="AY551" s="164" t="s">
        <v>124</v>
      </c>
    </row>
    <row r="552" spans="2:65" s="1" customFormat="1" ht="22.5" customHeight="1" x14ac:dyDescent="0.3">
      <c r="B552" s="144"/>
      <c r="C552" s="145" t="s">
        <v>698</v>
      </c>
      <c r="D552" s="145" t="s">
        <v>127</v>
      </c>
      <c r="E552" s="146" t="s">
        <v>699</v>
      </c>
      <c r="F552" s="147" t="s">
        <v>700</v>
      </c>
      <c r="G552" s="148" t="s">
        <v>401</v>
      </c>
      <c r="H552" s="149">
        <v>1</v>
      </c>
      <c r="I552" s="150"/>
      <c r="J552" s="150">
        <f>ROUND(I552*H552,2)</f>
        <v>0</v>
      </c>
      <c r="K552" s="147" t="s">
        <v>1032</v>
      </c>
      <c r="L552" s="32"/>
      <c r="M552" s="151" t="s">
        <v>3</v>
      </c>
      <c r="N552" s="152" t="s">
        <v>44</v>
      </c>
      <c r="O552" s="153">
        <v>0</v>
      </c>
      <c r="P552" s="153">
        <f>O552*H552</f>
        <v>0</v>
      </c>
      <c r="Q552" s="153">
        <v>0</v>
      </c>
      <c r="R552" s="153">
        <f>Q552*H552</f>
        <v>0</v>
      </c>
      <c r="S552" s="153">
        <v>0</v>
      </c>
      <c r="T552" s="154">
        <f>S552*H552</f>
        <v>0</v>
      </c>
      <c r="AR552" s="18" t="s">
        <v>132</v>
      </c>
      <c r="AT552" s="18" t="s">
        <v>127</v>
      </c>
      <c r="AU552" s="18" t="s">
        <v>133</v>
      </c>
      <c r="AY552" s="18" t="s">
        <v>124</v>
      </c>
      <c r="BE552" s="155">
        <f>IF(N552="základní",J552,0)</f>
        <v>0</v>
      </c>
      <c r="BF552" s="155">
        <f>IF(N552="snížená",J552,0)</f>
        <v>0</v>
      </c>
      <c r="BG552" s="155">
        <f>IF(N552="zákl. přenesená",J552,0)</f>
        <v>0</v>
      </c>
      <c r="BH552" s="155">
        <f>IF(N552="sníž. přenesená",J552,0)</f>
        <v>0</v>
      </c>
      <c r="BI552" s="155">
        <f>IF(N552="nulová",J552,0)</f>
        <v>0</v>
      </c>
      <c r="BJ552" s="18" t="s">
        <v>133</v>
      </c>
      <c r="BK552" s="155">
        <f>ROUND(I552*H552,2)</f>
        <v>0</v>
      </c>
      <c r="BL552" s="18" t="s">
        <v>132</v>
      </c>
      <c r="BM552" s="18" t="s">
        <v>701</v>
      </c>
    </row>
    <row r="553" spans="2:65" s="1" customFormat="1" ht="22.5" customHeight="1" x14ac:dyDescent="0.3">
      <c r="B553" s="144"/>
      <c r="C553" s="145" t="s">
        <v>702</v>
      </c>
      <c r="D553" s="145" t="s">
        <v>127</v>
      </c>
      <c r="E553" s="146" t="s">
        <v>703</v>
      </c>
      <c r="F553" s="147" t="s">
        <v>704</v>
      </c>
      <c r="G553" s="148" t="s">
        <v>401</v>
      </c>
      <c r="H553" s="149">
        <v>18</v>
      </c>
      <c r="I553" s="150"/>
      <c r="J553" s="150">
        <f>ROUND(I553*H553,2)</f>
        <v>0</v>
      </c>
      <c r="K553" s="147" t="s">
        <v>1032</v>
      </c>
      <c r="L553" s="32"/>
      <c r="M553" s="151" t="s">
        <v>3</v>
      </c>
      <c r="N553" s="152" t="s">
        <v>44</v>
      </c>
      <c r="O553" s="153">
        <v>0</v>
      </c>
      <c r="P553" s="153">
        <f>O553*H553</f>
        <v>0</v>
      </c>
      <c r="Q553" s="153">
        <v>0</v>
      </c>
      <c r="R553" s="153">
        <f>Q553*H553</f>
        <v>0</v>
      </c>
      <c r="S553" s="153">
        <v>0</v>
      </c>
      <c r="T553" s="154">
        <f>S553*H553</f>
        <v>0</v>
      </c>
      <c r="AR553" s="18" t="s">
        <v>132</v>
      </c>
      <c r="AT553" s="18" t="s">
        <v>127</v>
      </c>
      <c r="AU553" s="18" t="s">
        <v>133</v>
      </c>
      <c r="AY553" s="18" t="s">
        <v>124</v>
      </c>
      <c r="BE553" s="155">
        <f>IF(N553="základní",J553,0)</f>
        <v>0</v>
      </c>
      <c r="BF553" s="155">
        <f>IF(N553="snížená",J553,0)</f>
        <v>0</v>
      </c>
      <c r="BG553" s="155">
        <f>IF(N553="zákl. přenesená",J553,0)</f>
        <v>0</v>
      </c>
      <c r="BH553" s="155">
        <f>IF(N553="sníž. přenesená",J553,0)</f>
        <v>0</v>
      </c>
      <c r="BI553" s="155">
        <f>IF(N553="nulová",J553,0)</f>
        <v>0</v>
      </c>
      <c r="BJ553" s="18" t="s">
        <v>133</v>
      </c>
      <c r="BK553" s="155">
        <f>ROUND(I553*H553,2)</f>
        <v>0</v>
      </c>
      <c r="BL553" s="18" t="s">
        <v>132</v>
      </c>
      <c r="BM553" s="18" t="s">
        <v>705</v>
      </c>
    </row>
    <row r="554" spans="2:65" s="1" customFormat="1" ht="31.5" customHeight="1" x14ac:dyDescent="0.3">
      <c r="B554" s="144"/>
      <c r="C554" s="145" t="s">
        <v>706</v>
      </c>
      <c r="D554" s="145" t="s">
        <v>127</v>
      </c>
      <c r="E554" s="146" t="s">
        <v>707</v>
      </c>
      <c r="F554" s="147" t="s">
        <v>708</v>
      </c>
      <c r="G554" s="148" t="s">
        <v>401</v>
      </c>
      <c r="H554" s="149">
        <v>4</v>
      </c>
      <c r="I554" s="150"/>
      <c r="J554" s="150">
        <f>ROUND(I554*H554,2)</f>
        <v>0</v>
      </c>
      <c r="K554" s="147" t="s">
        <v>1032</v>
      </c>
      <c r="L554" s="32"/>
      <c r="M554" s="151" t="s">
        <v>3</v>
      </c>
      <c r="N554" s="152" t="s">
        <v>44</v>
      </c>
      <c r="O554" s="153">
        <v>0</v>
      </c>
      <c r="P554" s="153">
        <f>O554*H554</f>
        <v>0</v>
      </c>
      <c r="Q554" s="153">
        <v>0</v>
      </c>
      <c r="R554" s="153">
        <f>Q554*H554</f>
        <v>0</v>
      </c>
      <c r="S554" s="153">
        <v>0</v>
      </c>
      <c r="T554" s="154">
        <f>S554*H554</f>
        <v>0</v>
      </c>
      <c r="AR554" s="18" t="s">
        <v>132</v>
      </c>
      <c r="AT554" s="18" t="s">
        <v>127</v>
      </c>
      <c r="AU554" s="18" t="s">
        <v>133</v>
      </c>
      <c r="AY554" s="18" t="s">
        <v>124</v>
      </c>
      <c r="BE554" s="155">
        <f>IF(N554="základní",J554,0)</f>
        <v>0</v>
      </c>
      <c r="BF554" s="155">
        <f>IF(N554="snížená",J554,0)</f>
        <v>0</v>
      </c>
      <c r="BG554" s="155">
        <f>IF(N554="zákl. přenesená",J554,0)</f>
        <v>0</v>
      </c>
      <c r="BH554" s="155">
        <f>IF(N554="sníž. přenesená",J554,0)</f>
        <v>0</v>
      </c>
      <c r="BI554" s="155">
        <f>IF(N554="nulová",J554,0)</f>
        <v>0</v>
      </c>
      <c r="BJ554" s="18" t="s">
        <v>133</v>
      </c>
      <c r="BK554" s="155">
        <f>ROUND(I554*H554,2)</f>
        <v>0</v>
      </c>
      <c r="BL554" s="18" t="s">
        <v>132</v>
      </c>
      <c r="BM554" s="18" t="s">
        <v>709</v>
      </c>
    </row>
    <row r="555" spans="2:65" s="1" customFormat="1" ht="31.5" customHeight="1" x14ac:dyDescent="0.3">
      <c r="B555" s="144"/>
      <c r="C555" s="145" t="s">
        <v>710</v>
      </c>
      <c r="D555" s="145" t="s">
        <v>127</v>
      </c>
      <c r="E555" s="146" t="s">
        <v>711</v>
      </c>
      <c r="F555" s="147" t="s">
        <v>712</v>
      </c>
      <c r="G555" s="148" t="s">
        <v>632</v>
      </c>
      <c r="H555" s="149">
        <v>1</v>
      </c>
      <c r="I555" s="150"/>
      <c r="J555" s="150">
        <f>ROUND(I555*H555,2)</f>
        <v>0</v>
      </c>
      <c r="K555" s="147" t="s">
        <v>1032</v>
      </c>
      <c r="L555" s="32"/>
      <c r="M555" s="151" t="s">
        <v>3</v>
      </c>
      <c r="N555" s="152" t="s">
        <v>44</v>
      </c>
      <c r="O555" s="153">
        <v>0</v>
      </c>
      <c r="P555" s="153">
        <f>O555*H555</f>
        <v>0</v>
      </c>
      <c r="Q555" s="153">
        <v>0</v>
      </c>
      <c r="R555" s="153">
        <f>Q555*H555</f>
        <v>0</v>
      </c>
      <c r="S555" s="153">
        <v>0</v>
      </c>
      <c r="T555" s="154">
        <f>S555*H555</f>
        <v>0</v>
      </c>
      <c r="AR555" s="18" t="s">
        <v>220</v>
      </c>
      <c r="AT555" s="18" t="s">
        <v>127</v>
      </c>
      <c r="AU555" s="18" t="s">
        <v>133</v>
      </c>
      <c r="AY555" s="18" t="s">
        <v>124</v>
      </c>
      <c r="BE555" s="155">
        <f>IF(N555="základní",J555,0)</f>
        <v>0</v>
      </c>
      <c r="BF555" s="155">
        <f>IF(N555="snížená",J555,0)</f>
        <v>0</v>
      </c>
      <c r="BG555" s="155">
        <f>IF(N555="zákl. přenesená",J555,0)</f>
        <v>0</v>
      </c>
      <c r="BH555" s="155">
        <f>IF(N555="sníž. přenesená",J555,0)</f>
        <v>0</v>
      </c>
      <c r="BI555" s="155">
        <f>IF(N555="nulová",J555,0)</f>
        <v>0</v>
      </c>
      <c r="BJ555" s="18" t="s">
        <v>133</v>
      </c>
      <c r="BK555" s="155">
        <f>ROUND(I555*H555,2)</f>
        <v>0</v>
      </c>
      <c r="BL555" s="18" t="s">
        <v>220</v>
      </c>
      <c r="BM555" s="18" t="s">
        <v>713</v>
      </c>
    </row>
    <row r="556" spans="2:65" s="10" customFormat="1" ht="29.85" customHeight="1" x14ac:dyDescent="0.3">
      <c r="B556" s="131"/>
      <c r="D556" s="141" t="s">
        <v>71</v>
      </c>
      <c r="E556" s="142" t="s">
        <v>714</v>
      </c>
      <c r="F556" s="142" t="s">
        <v>715</v>
      </c>
      <c r="J556" s="143">
        <f>BK556</f>
        <v>0</v>
      </c>
      <c r="L556" s="131"/>
      <c r="M556" s="135"/>
      <c r="N556" s="136"/>
      <c r="O556" s="136"/>
      <c r="P556" s="137">
        <f>SUM(P557:P585)</f>
        <v>68.362754999999993</v>
      </c>
      <c r="Q556" s="136"/>
      <c r="R556" s="137">
        <f>SUM(R557:R585)</f>
        <v>1.8515914499999999</v>
      </c>
      <c r="S556" s="136"/>
      <c r="T556" s="138">
        <f>SUM(T557:T585)</f>
        <v>0</v>
      </c>
      <c r="AR556" s="132" t="s">
        <v>133</v>
      </c>
      <c r="AT556" s="139" t="s">
        <v>71</v>
      </c>
      <c r="AU556" s="139" t="s">
        <v>20</v>
      </c>
      <c r="AY556" s="132" t="s">
        <v>124</v>
      </c>
      <c r="BK556" s="140">
        <f>SUM(BK557:BK585)</f>
        <v>0</v>
      </c>
    </row>
    <row r="557" spans="2:65" s="1" customFormat="1" ht="31.5" customHeight="1" x14ac:dyDescent="0.3">
      <c r="B557" s="144"/>
      <c r="C557" s="145" t="s">
        <v>716</v>
      </c>
      <c r="D557" s="145" t="s">
        <v>127</v>
      </c>
      <c r="E557" s="146" t="s">
        <v>717</v>
      </c>
      <c r="F557" s="147" t="s">
        <v>718</v>
      </c>
      <c r="G557" s="148" t="s">
        <v>139</v>
      </c>
      <c r="H557" s="149">
        <v>51.585000000000001</v>
      </c>
      <c r="I557" s="150"/>
      <c r="J557" s="150">
        <f>ROUND(I557*H557,2)</f>
        <v>0</v>
      </c>
      <c r="K557" s="147" t="s">
        <v>131</v>
      </c>
      <c r="L557" s="32"/>
      <c r="M557" s="151" t="s">
        <v>3</v>
      </c>
      <c r="N557" s="152" t="s">
        <v>44</v>
      </c>
      <c r="O557" s="153">
        <v>0.192</v>
      </c>
      <c r="P557" s="153">
        <f>O557*H557</f>
        <v>9.9043200000000002</v>
      </c>
      <c r="Q557" s="153">
        <v>4.5500000000000002E-3</v>
      </c>
      <c r="R557" s="153">
        <f>Q557*H557</f>
        <v>0.23471175000000002</v>
      </c>
      <c r="S557" s="153">
        <v>0</v>
      </c>
      <c r="T557" s="154">
        <f>S557*H557</f>
        <v>0</v>
      </c>
      <c r="AR557" s="18" t="s">
        <v>220</v>
      </c>
      <c r="AT557" s="18" t="s">
        <v>127</v>
      </c>
      <c r="AU557" s="18" t="s">
        <v>133</v>
      </c>
      <c r="AY557" s="18" t="s">
        <v>124</v>
      </c>
      <c r="BE557" s="155">
        <f>IF(N557="základní",J557,0)</f>
        <v>0</v>
      </c>
      <c r="BF557" s="155">
        <f>IF(N557="snížená",J557,0)</f>
        <v>0</v>
      </c>
      <c r="BG557" s="155">
        <f>IF(N557="zákl. přenesená",J557,0)</f>
        <v>0</v>
      </c>
      <c r="BH557" s="155">
        <f>IF(N557="sníž. přenesená",J557,0)</f>
        <v>0</v>
      </c>
      <c r="BI557" s="155">
        <f>IF(N557="nulová",J557,0)</f>
        <v>0</v>
      </c>
      <c r="BJ557" s="18" t="s">
        <v>133</v>
      </c>
      <c r="BK557" s="155">
        <f>ROUND(I557*H557,2)</f>
        <v>0</v>
      </c>
      <c r="BL557" s="18" t="s">
        <v>220</v>
      </c>
      <c r="BM557" s="18" t="s">
        <v>719</v>
      </c>
    </row>
    <row r="558" spans="2:65" s="12" customFormat="1" x14ac:dyDescent="0.3">
      <c r="B558" s="165"/>
      <c r="D558" s="166" t="s">
        <v>135</v>
      </c>
      <c r="E558" s="167" t="s">
        <v>3</v>
      </c>
      <c r="F558" s="168" t="s">
        <v>459</v>
      </c>
      <c r="H558" s="169" t="s">
        <v>3</v>
      </c>
      <c r="L558" s="165"/>
      <c r="M558" s="170"/>
      <c r="N558" s="171"/>
      <c r="O558" s="171"/>
      <c r="P558" s="171"/>
      <c r="Q558" s="171"/>
      <c r="R558" s="171"/>
      <c r="S558" s="171"/>
      <c r="T558" s="172"/>
      <c r="AT558" s="169" t="s">
        <v>135</v>
      </c>
      <c r="AU558" s="169" t="s">
        <v>133</v>
      </c>
      <c r="AV558" s="12" t="s">
        <v>20</v>
      </c>
      <c r="AW558" s="12" t="s">
        <v>35</v>
      </c>
      <c r="AX558" s="12" t="s">
        <v>72</v>
      </c>
      <c r="AY558" s="169" t="s">
        <v>124</v>
      </c>
    </row>
    <row r="559" spans="2:65" s="11" customFormat="1" x14ac:dyDescent="0.3">
      <c r="B559" s="156"/>
      <c r="D559" s="157" t="s">
        <v>135</v>
      </c>
      <c r="E559" s="158" t="s">
        <v>3</v>
      </c>
      <c r="F559" s="159" t="s">
        <v>720</v>
      </c>
      <c r="H559" s="160">
        <v>51.585000000000001</v>
      </c>
      <c r="L559" s="156"/>
      <c r="M559" s="161"/>
      <c r="N559" s="162"/>
      <c r="O559" s="162"/>
      <c r="P559" s="162"/>
      <c r="Q559" s="162"/>
      <c r="R559" s="162"/>
      <c r="S559" s="162"/>
      <c r="T559" s="163"/>
      <c r="AT559" s="164" t="s">
        <v>135</v>
      </c>
      <c r="AU559" s="164" t="s">
        <v>133</v>
      </c>
      <c r="AV559" s="11" t="s">
        <v>133</v>
      </c>
      <c r="AW559" s="11" t="s">
        <v>35</v>
      </c>
      <c r="AX559" s="11" t="s">
        <v>20</v>
      </c>
      <c r="AY559" s="164" t="s">
        <v>124</v>
      </c>
    </row>
    <row r="560" spans="2:65" s="1" customFormat="1" ht="22.5" customHeight="1" x14ac:dyDescent="0.3">
      <c r="B560" s="144"/>
      <c r="C560" s="145" t="s">
        <v>721</v>
      </c>
      <c r="D560" s="145" t="s">
        <v>127</v>
      </c>
      <c r="E560" s="146" t="s">
        <v>722</v>
      </c>
      <c r="F560" s="147" t="s">
        <v>723</v>
      </c>
      <c r="G560" s="148" t="s">
        <v>139</v>
      </c>
      <c r="H560" s="149">
        <v>59.805</v>
      </c>
      <c r="I560" s="150"/>
      <c r="J560" s="150">
        <f>ROUND(I560*H560,2)</f>
        <v>0</v>
      </c>
      <c r="K560" s="147" t="s">
        <v>1032</v>
      </c>
      <c r="L560" s="32"/>
      <c r="M560" s="151" t="s">
        <v>3</v>
      </c>
      <c r="N560" s="152" t="s">
        <v>44</v>
      </c>
      <c r="O560" s="153">
        <v>0</v>
      </c>
      <c r="P560" s="153">
        <f>O560*H560</f>
        <v>0</v>
      </c>
      <c r="Q560" s="153">
        <v>0</v>
      </c>
      <c r="R560" s="153">
        <f>Q560*H560</f>
        <v>0</v>
      </c>
      <c r="S560" s="153">
        <v>0</v>
      </c>
      <c r="T560" s="154">
        <f>S560*H560</f>
        <v>0</v>
      </c>
      <c r="AR560" s="18" t="s">
        <v>220</v>
      </c>
      <c r="AT560" s="18" t="s">
        <v>127</v>
      </c>
      <c r="AU560" s="18" t="s">
        <v>133</v>
      </c>
      <c r="AY560" s="18" t="s">
        <v>124</v>
      </c>
      <c r="BE560" s="155">
        <f>IF(N560="základní",J560,0)</f>
        <v>0</v>
      </c>
      <c r="BF560" s="155">
        <f>IF(N560="snížená",J560,0)</f>
        <v>0</v>
      </c>
      <c r="BG560" s="155">
        <f>IF(N560="zákl. přenesená",J560,0)</f>
        <v>0</v>
      </c>
      <c r="BH560" s="155">
        <f>IF(N560="sníž. přenesená",J560,0)</f>
        <v>0</v>
      </c>
      <c r="BI560" s="155">
        <f>IF(N560="nulová",J560,0)</f>
        <v>0</v>
      </c>
      <c r="BJ560" s="18" t="s">
        <v>133</v>
      </c>
      <c r="BK560" s="155">
        <f>ROUND(I560*H560,2)</f>
        <v>0</v>
      </c>
      <c r="BL560" s="18" t="s">
        <v>220</v>
      </c>
      <c r="BM560" s="18" t="s">
        <v>724</v>
      </c>
    </row>
    <row r="561" spans="2:65" s="12" customFormat="1" x14ac:dyDescent="0.3">
      <c r="B561" s="165"/>
      <c r="D561" s="166" t="s">
        <v>135</v>
      </c>
      <c r="E561" s="167" t="s">
        <v>3</v>
      </c>
      <c r="F561" s="168" t="s">
        <v>459</v>
      </c>
      <c r="H561" s="169" t="s">
        <v>3</v>
      </c>
      <c r="L561" s="165"/>
      <c r="M561" s="170"/>
      <c r="N561" s="171"/>
      <c r="O561" s="171"/>
      <c r="P561" s="171"/>
      <c r="Q561" s="171"/>
      <c r="R561" s="171"/>
      <c r="S561" s="171"/>
      <c r="T561" s="172"/>
      <c r="AT561" s="169" t="s">
        <v>135</v>
      </c>
      <c r="AU561" s="169" t="s">
        <v>133</v>
      </c>
      <c r="AV561" s="12" t="s">
        <v>20</v>
      </c>
      <c r="AW561" s="12" t="s">
        <v>35</v>
      </c>
      <c r="AX561" s="12" t="s">
        <v>72</v>
      </c>
      <c r="AY561" s="169" t="s">
        <v>124</v>
      </c>
    </row>
    <row r="562" spans="2:65" s="11" customFormat="1" x14ac:dyDescent="0.3">
      <c r="B562" s="156"/>
      <c r="D562" s="166" t="s">
        <v>135</v>
      </c>
      <c r="E562" s="164" t="s">
        <v>3</v>
      </c>
      <c r="F562" s="173" t="s">
        <v>720</v>
      </c>
      <c r="H562" s="174">
        <v>51.585000000000001</v>
      </c>
      <c r="L562" s="156"/>
      <c r="M562" s="161"/>
      <c r="N562" s="162"/>
      <c r="O562" s="162"/>
      <c r="P562" s="162"/>
      <c r="Q562" s="162"/>
      <c r="R562" s="162"/>
      <c r="S562" s="162"/>
      <c r="T562" s="163"/>
      <c r="AT562" s="164" t="s">
        <v>135</v>
      </c>
      <c r="AU562" s="164" t="s">
        <v>133</v>
      </c>
      <c r="AV562" s="11" t="s">
        <v>133</v>
      </c>
      <c r="AW562" s="11" t="s">
        <v>35</v>
      </c>
      <c r="AX562" s="11" t="s">
        <v>72</v>
      </c>
      <c r="AY562" s="164" t="s">
        <v>124</v>
      </c>
    </row>
    <row r="563" spans="2:65" s="11" customFormat="1" x14ac:dyDescent="0.3">
      <c r="B563" s="156"/>
      <c r="D563" s="166" t="s">
        <v>135</v>
      </c>
      <c r="E563" s="164" t="s">
        <v>3</v>
      </c>
      <c r="F563" s="173" t="s">
        <v>725</v>
      </c>
      <c r="H563" s="174">
        <v>8.2200000000000006</v>
      </c>
      <c r="L563" s="156"/>
      <c r="M563" s="161"/>
      <c r="N563" s="162"/>
      <c r="O563" s="162"/>
      <c r="P563" s="162"/>
      <c r="Q563" s="162"/>
      <c r="R563" s="162"/>
      <c r="S563" s="162"/>
      <c r="T563" s="163"/>
      <c r="AT563" s="164" t="s">
        <v>135</v>
      </c>
      <c r="AU563" s="164" t="s">
        <v>133</v>
      </c>
      <c r="AV563" s="11" t="s">
        <v>133</v>
      </c>
      <c r="AW563" s="11" t="s">
        <v>35</v>
      </c>
      <c r="AX563" s="11" t="s">
        <v>72</v>
      </c>
      <c r="AY563" s="164" t="s">
        <v>124</v>
      </c>
    </row>
    <row r="564" spans="2:65" s="13" customFormat="1" x14ac:dyDescent="0.3">
      <c r="B564" s="175"/>
      <c r="D564" s="157" t="s">
        <v>135</v>
      </c>
      <c r="E564" s="176" t="s">
        <v>3</v>
      </c>
      <c r="F564" s="177" t="s">
        <v>160</v>
      </c>
      <c r="H564" s="178">
        <v>59.805</v>
      </c>
      <c r="L564" s="175"/>
      <c r="M564" s="179"/>
      <c r="N564" s="180"/>
      <c r="O564" s="180"/>
      <c r="P564" s="180"/>
      <c r="Q564" s="180"/>
      <c r="R564" s="180"/>
      <c r="S564" s="180"/>
      <c r="T564" s="181"/>
      <c r="AT564" s="182" t="s">
        <v>135</v>
      </c>
      <c r="AU564" s="182" t="s">
        <v>133</v>
      </c>
      <c r="AV564" s="13" t="s">
        <v>125</v>
      </c>
      <c r="AW564" s="13" t="s">
        <v>35</v>
      </c>
      <c r="AX564" s="13" t="s">
        <v>20</v>
      </c>
      <c r="AY564" s="182" t="s">
        <v>124</v>
      </c>
    </row>
    <row r="565" spans="2:65" s="1" customFormat="1" ht="22.5" customHeight="1" x14ac:dyDescent="0.3">
      <c r="B565" s="144"/>
      <c r="C565" s="145" t="s">
        <v>726</v>
      </c>
      <c r="D565" s="145" t="s">
        <v>127</v>
      </c>
      <c r="E565" s="146" t="s">
        <v>727</v>
      </c>
      <c r="F565" s="147" t="s">
        <v>728</v>
      </c>
      <c r="G565" s="148" t="s">
        <v>394</v>
      </c>
      <c r="H565" s="149">
        <v>59.805</v>
      </c>
      <c r="I565" s="150"/>
      <c r="J565" s="150">
        <f>ROUND(I565*H565,2)</f>
        <v>0</v>
      </c>
      <c r="K565" s="147" t="s">
        <v>1032</v>
      </c>
      <c r="L565" s="32"/>
      <c r="M565" s="151" t="s">
        <v>3</v>
      </c>
      <c r="N565" s="152" t="s">
        <v>44</v>
      </c>
      <c r="O565" s="153">
        <v>0</v>
      </c>
      <c r="P565" s="153">
        <f>O565*H565</f>
        <v>0</v>
      </c>
      <c r="Q565" s="153">
        <v>0</v>
      </c>
      <c r="R565" s="153">
        <f>Q565*H565</f>
        <v>0</v>
      </c>
      <c r="S565" s="153">
        <v>0</v>
      </c>
      <c r="T565" s="154">
        <f>S565*H565</f>
        <v>0</v>
      </c>
      <c r="AR565" s="18" t="s">
        <v>220</v>
      </c>
      <c r="AT565" s="18" t="s">
        <v>127</v>
      </c>
      <c r="AU565" s="18" t="s">
        <v>133</v>
      </c>
      <c r="AY565" s="18" t="s">
        <v>124</v>
      </c>
      <c r="BE565" s="155">
        <f>IF(N565="základní",J565,0)</f>
        <v>0</v>
      </c>
      <c r="BF565" s="155">
        <f>IF(N565="snížená",J565,0)</f>
        <v>0</v>
      </c>
      <c r="BG565" s="155">
        <f>IF(N565="zákl. přenesená",J565,0)</f>
        <v>0</v>
      </c>
      <c r="BH565" s="155">
        <f>IF(N565="sníž. přenesená",J565,0)</f>
        <v>0</v>
      </c>
      <c r="BI565" s="155">
        <f>IF(N565="nulová",J565,0)</f>
        <v>0</v>
      </c>
      <c r="BJ565" s="18" t="s">
        <v>133</v>
      </c>
      <c r="BK565" s="155">
        <f>ROUND(I565*H565,2)</f>
        <v>0</v>
      </c>
      <c r="BL565" s="18" t="s">
        <v>220</v>
      </c>
      <c r="BM565" s="18" t="s">
        <v>729</v>
      </c>
    </row>
    <row r="566" spans="2:65" s="1" customFormat="1" ht="31.5" customHeight="1" x14ac:dyDescent="0.3">
      <c r="B566" s="144"/>
      <c r="C566" s="145" t="s">
        <v>730</v>
      </c>
      <c r="D566" s="145" t="s">
        <v>127</v>
      </c>
      <c r="E566" s="146" t="s">
        <v>731</v>
      </c>
      <c r="F566" s="147" t="s">
        <v>732</v>
      </c>
      <c r="G566" s="148" t="s">
        <v>148</v>
      </c>
      <c r="H566" s="149">
        <v>82.2</v>
      </c>
      <c r="I566" s="150"/>
      <c r="J566" s="150">
        <f>ROUND(I566*H566,2)</f>
        <v>0</v>
      </c>
      <c r="K566" s="147" t="s">
        <v>131</v>
      </c>
      <c r="L566" s="32"/>
      <c r="M566" s="151" t="s">
        <v>3</v>
      </c>
      <c r="N566" s="152" t="s">
        <v>44</v>
      </c>
      <c r="O566" s="153">
        <v>0.20899999999999999</v>
      </c>
      <c r="P566" s="153">
        <f>O566*H566</f>
        <v>17.1798</v>
      </c>
      <c r="Q566" s="153">
        <v>6.2E-4</v>
      </c>
      <c r="R566" s="153">
        <f>Q566*H566</f>
        <v>5.0964000000000002E-2</v>
      </c>
      <c r="S566" s="153">
        <v>0</v>
      </c>
      <c r="T566" s="154">
        <f>S566*H566</f>
        <v>0</v>
      </c>
      <c r="AR566" s="18" t="s">
        <v>220</v>
      </c>
      <c r="AT566" s="18" t="s">
        <v>127</v>
      </c>
      <c r="AU566" s="18" t="s">
        <v>133</v>
      </c>
      <c r="AY566" s="18" t="s">
        <v>124</v>
      </c>
      <c r="BE566" s="155">
        <f>IF(N566="základní",J566,0)</f>
        <v>0</v>
      </c>
      <c r="BF566" s="155">
        <f>IF(N566="snížená",J566,0)</f>
        <v>0</v>
      </c>
      <c r="BG566" s="155">
        <f>IF(N566="zákl. přenesená",J566,0)</f>
        <v>0</v>
      </c>
      <c r="BH566" s="155">
        <f>IF(N566="sníž. přenesená",J566,0)</f>
        <v>0</v>
      </c>
      <c r="BI566" s="155">
        <f>IF(N566="nulová",J566,0)</f>
        <v>0</v>
      </c>
      <c r="BJ566" s="18" t="s">
        <v>133</v>
      </c>
      <c r="BK566" s="155">
        <f>ROUND(I566*H566,2)</f>
        <v>0</v>
      </c>
      <c r="BL566" s="18" t="s">
        <v>220</v>
      </c>
      <c r="BM566" s="18" t="s">
        <v>733</v>
      </c>
    </row>
    <row r="567" spans="2:65" s="12" customFormat="1" x14ac:dyDescent="0.3">
      <c r="B567" s="165"/>
      <c r="D567" s="166" t="s">
        <v>135</v>
      </c>
      <c r="E567" s="167" t="s">
        <v>3</v>
      </c>
      <c r="F567" s="168" t="s">
        <v>459</v>
      </c>
      <c r="H567" s="169" t="s">
        <v>3</v>
      </c>
      <c r="L567" s="165"/>
      <c r="M567" s="170"/>
      <c r="N567" s="171"/>
      <c r="O567" s="171"/>
      <c r="P567" s="171"/>
      <c r="Q567" s="171"/>
      <c r="R567" s="171"/>
      <c r="S567" s="171"/>
      <c r="T567" s="172"/>
      <c r="AT567" s="169" t="s">
        <v>135</v>
      </c>
      <c r="AU567" s="169" t="s">
        <v>133</v>
      </c>
      <c r="AV567" s="12" t="s">
        <v>20</v>
      </c>
      <c r="AW567" s="12" t="s">
        <v>35</v>
      </c>
      <c r="AX567" s="12" t="s">
        <v>72</v>
      </c>
      <c r="AY567" s="169" t="s">
        <v>124</v>
      </c>
    </row>
    <row r="568" spans="2:65" s="11" customFormat="1" x14ac:dyDescent="0.3">
      <c r="B568" s="156"/>
      <c r="D568" s="157" t="s">
        <v>135</v>
      </c>
      <c r="E568" s="158" t="s">
        <v>3</v>
      </c>
      <c r="F568" s="159" t="s">
        <v>734</v>
      </c>
      <c r="H568" s="160">
        <v>82.2</v>
      </c>
      <c r="L568" s="156"/>
      <c r="M568" s="161"/>
      <c r="N568" s="162"/>
      <c r="O568" s="162"/>
      <c r="P568" s="162"/>
      <c r="Q568" s="162"/>
      <c r="R568" s="162"/>
      <c r="S568" s="162"/>
      <c r="T568" s="163"/>
      <c r="AT568" s="164" t="s">
        <v>135</v>
      </c>
      <c r="AU568" s="164" t="s">
        <v>133</v>
      </c>
      <c r="AV568" s="11" t="s">
        <v>133</v>
      </c>
      <c r="AW568" s="11" t="s">
        <v>35</v>
      </c>
      <c r="AX568" s="11" t="s">
        <v>20</v>
      </c>
      <c r="AY568" s="164" t="s">
        <v>124</v>
      </c>
    </row>
    <row r="569" spans="2:65" s="1" customFormat="1" ht="31.5" customHeight="1" x14ac:dyDescent="0.3">
      <c r="B569" s="144"/>
      <c r="C569" s="145" t="s">
        <v>735</v>
      </c>
      <c r="D569" s="145" t="s">
        <v>127</v>
      </c>
      <c r="E569" s="146" t="s">
        <v>736</v>
      </c>
      <c r="F569" s="147" t="s">
        <v>737</v>
      </c>
      <c r="G569" s="148" t="s">
        <v>139</v>
      </c>
      <c r="H569" s="149">
        <v>51.585000000000001</v>
      </c>
      <c r="I569" s="150"/>
      <c r="J569" s="150">
        <f>ROUND(I569*H569,2)</f>
        <v>0</v>
      </c>
      <c r="K569" s="147" t="s">
        <v>131</v>
      </c>
      <c r="L569" s="32"/>
      <c r="M569" s="151" t="s">
        <v>3</v>
      </c>
      <c r="N569" s="152" t="s">
        <v>44</v>
      </c>
      <c r="O569" s="153">
        <v>0.61299999999999999</v>
      </c>
      <c r="P569" s="153">
        <f>O569*H569</f>
        <v>31.621604999999999</v>
      </c>
      <c r="Q569" s="153">
        <v>3.5000000000000001E-3</v>
      </c>
      <c r="R569" s="153">
        <f>Q569*H569</f>
        <v>0.1805475</v>
      </c>
      <c r="S569" s="153">
        <v>0</v>
      </c>
      <c r="T569" s="154">
        <f>S569*H569</f>
        <v>0</v>
      </c>
      <c r="AR569" s="18" t="s">
        <v>220</v>
      </c>
      <c r="AT569" s="18" t="s">
        <v>127</v>
      </c>
      <c r="AU569" s="18" t="s">
        <v>133</v>
      </c>
      <c r="AY569" s="18" t="s">
        <v>124</v>
      </c>
      <c r="BE569" s="155">
        <f>IF(N569="základní",J569,0)</f>
        <v>0</v>
      </c>
      <c r="BF569" s="155">
        <f>IF(N569="snížená",J569,0)</f>
        <v>0</v>
      </c>
      <c r="BG569" s="155">
        <f>IF(N569="zákl. přenesená",J569,0)</f>
        <v>0</v>
      </c>
      <c r="BH569" s="155">
        <f>IF(N569="sníž. přenesená",J569,0)</f>
        <v>0</v>
      </c>
      <c r="BI569" s="155">
        <f>IF(N569="nulová",J569,0)</f>
        <v>0</v>
      </c>
      <c r="BJ569" s="18" t="s">
        <v>133</v>
      </c>
      <c r="BK569" s="155">
        <f>ROUND(I569*H569,2)</f>
        <v>0</v>
      </c>
      <c r="BL569" s="18" t="s">
        <v>220</v>
      </c>
      <c r="BM569" s="18" t="s">
        <v>738</v>
      </c>
    </row>
    <row r="570" spans="2:65" s="12" customFormat="1" x14ac:dyDescent="0.3">
      <c r="B570" s="165"/>
      <c r="D570" s="166" t="s">
        <v>135</v>
      </c>
      <c r="E570" s="167" t="s">
        <v>3</v>
      </c>
      <c r="F570" s="168" t="s">
        <v>459</v>
      </c>
      <c r="H570" s="169" t="s">
        <v>3</v>
      </c>
      <c r="L570" s="165"/>
      <c r="M570" s="170"/>
      <c r="N570" s="171"/>
      <c r="O570" s="171"/>
      <c r="P570" s="171"/>
      <c r="Q570" s="171"/>
      <c r="R570" s="171"/>
      <c r="S570" s="171"/>
      <c r="T570" s="172"/>
      <c r="AT570" s="169" t="s">
        <v>135</v>
      </c>
      <c r="AU570" s="169" t="s">
        <v>133</v>
      </c>
      <c r="AV570" s="12" t="s">
        <v>20</v>
      </c>
      <c r="AW570" s="12" t="s">
        <v>35</v>
      </c>
      <c r="AX570" s="12" t="s">
        <v>72</v>
      </c>
      <c r="AY570" s="169" t="s">
        <v>124</v>
      </c>
    </row>
    <row r="571" spans="2:65" s="11" customFormat="1" x14ac:dyDescent="0.3">
      <c r="B571" s="156"/>
      <c r="D571" s="166" t="s">
        <v>135</v>
      </c>
      <c r="E571" s="164" t="s">
        <v>3</v>
      </c>
      <c r="F571" s="173" t="s">
        <v>720</v>
      </c>
      <c r="H571" s="174">
        <v>51.585000000000001</v>
      </c>
      <c r="L571" s="156"/>
      <c r="M571" s="161"/>
      <c r="N571" s="162"/>
      <c r="O571" s="162"/>
      <c r="P571" s="162"/>
      <c r="Q571" s="162"/>
      <c r="R571" s="162"/>
      <c r="S571" s="162"/>
      <c r="T571" s="163"/>
      <c r="AT571" s="164" t="s">
        <v>135</v>
      </c>
      <c r="AU571" s="164" t="s">
        <v>133</v>
      </c>
      <c r="AV571" s="11" t="s">
        <v>133</v>
      </c>
      <c r="AW571" s="11" t="s">
        <v>35</v>
      </c>
      <c r="AX571" s="11" t="s">
        <v>72</v>
      </c>
      <c r="AY571" s="164" t="s">
        <v>124</v>
      </c>
    </row>
    <row r="572" spans="2:65" s="13" customFormat="1" x14ac:dyDescent="0.3">
      <c r="B572" s="175"/>
      <c r="D572" s="157" t="s">
        <v>135</v>
      </c>
      <c r="E572" s="176" t="s">
        <v>3</v>
      </c>
      <c r="F572" s="177" t="s">
        <v>160</v>
      </c>
      <c r="H572" s="178">
        <v>51.585000000000001</v>
      </c>
      <c r="L572" s="175"/>
      <c r="M572" s="179"/>
      <c r="N572" s="180"/>
      <c r="O572" s="180"/>
      <c r="P572" s="180"/>
      <c r="Q572" s="180"/>
      <c r="R572" s="180"/>
      <c r="S572" s="180"/>
      <c r="T572" s="181"/>
      <c r="AT572" s="182" t="s">
        <v>135</v>
      </c>
      <c r="AU572" s="182" t="s">
        <v>133</v>
      </c>
      <c r="AV572" s="13" t="s">
        <v>125</v>
      </c>
      <c r="AW572" s="13" t="s">
        <v>35</v>
      </c>
      <c r="AX572" s="13" t="s">
        <v>20</v>
      </c>
      <c r="AY572" s="182" t="s">
        <v>124</v>
      </c>
    </row>
    <row r="573" spans="2:65" s="1" customFormat="1" ht="22.5" customHeight="1" x14ac:dyDescent="0.3">
      <c r="B573" s="144"/>
      <c r="C573" s="193" t="s">
        <v>739</v>
      </c>
      <c r="D573" s="193" t="s">
        <v>184</v>
      </c>
      <c r="E573" s="194" t="s">
        <v>740</v>
      </c>
      <c r="F573" s="195" t="s">
        <v>741</v>
      </c>
      <c r="G573" s="196" t="s">
        <v>139</v>
      </c>
      <c r="H573" s="197">
        <v>70.430999999999997</v>
      </c>
      <c r="I573" s="198"/>
      <c r="J573" s="198">
        <f>ROUND(I573*H573,2)</f>
        <v>0</v>
      </c>
      <c r="K573" s="147" t="s">
        <v>1032</v>
      </c>
      <c r="L573" s="199"/>
      <c r="M573" s="200" t="s">
        <v>3</v>
      </c>
      <c r="N573" s="201" t="s">
        <v>44</v>
      </c>
      <c r="O573" s="153">
        <v>0</v>
      </c>
      <c r="P573" s="153">
        <f>O573*H573</f>
        <v>0</v>
      </c>
      <c r="Q573" s="153">
        <v>1.9199999999999998E-2</v>
      </c>
      <c r="R573" s="153">
        <f>Q573*H573</f>
        <v>1.3522751999999998</v>
      </c>
      <c r="S573" s="153">
        <v>0</v>
      </c>
      <c r="T573" s="154">
        <f>S573*H573</f>
        <v>0</v>
      </c>
      <c r="AR573" s="18" t="s">
        <v>324</v>
      </c>
      <c r="AT573" s="18" t="s">
        <v>184</v>
      </c>
      <c r="AU573" s="18" t="s">
        <v>133</v>
      </c>
      <c r="AY573" s="18" t="s">
        <v>124</v>
      </c>
      <c r="BE573" s="155">
        <f>IF(N573="základní",J573,0)</f>
        <v>0</v>
      </c>
      <c r="BF573" s="155">
        <f>IF(N573="snížená",J573,0)</f>
        <v>0</v>
      </c>
      <c r="BG573" s="155">
        <f>IF(N573="zákl. přenesená",J573,0)</f>
        <v>0</v>
      </c>
      <c r="BH573" s="155">
        <f>IF(N573="sníž. přenesená",J573,0)</f>
        <v>0</v>
      </c>
      <c r="BI573" s="155">
        <f>IF(N573="nulová",J573,0)</f>
        <v>0</v>
      </c>
      <c r="BJ573" s="18" t="s">
        <v>133</v>
      </c>
      <c r="BK573" s="155">
        <f>ROUND(I573*H573,2)</f>
        <v>0</v>
      </c>
      <c r="BL573" s="18" t="s">
        <v>220</v>
      </c>
      <c r="BM573" s="18" t="s">
        <v>742</v>
      </c>
    </row>
    <row r="574" spans="2:65" s="11" customFormat="1" x14ac:dyDescent="0.3">
      <c r="B574" s="156"/>
      <c r="D574" s="166" t="s">
        <v>135</v>
      </c>
      <c r="E574" s="164" t="s">
        <v>3</v>
      </c>
      <c r="F574" s="173" t="s">
        <v>743</v>
      </c>
      <c r="H574" s="174">
        <v>64.028000000000006</v>
      </c>
      <c r="L574" s="156"/>
      <c r="M574" s="161"/>
      <c r="N574" s="162"/>
      <c r="O574" s="162"/>
      <c r="P574" s="162"/>
      <c r="Q574" s="162"/>
      <c r="R574" s="162"/>
      <c r="S574" s="162"/>
      <c r="T574" s="163"/>
      <c r="AT574" s="164" t="s">
        <v>135</v>
      </c>
      <c r="AU574" s="164" t="s">
        <v>133</v>
      </c>
      <c r="AV574" s="11" t="s">
        <v>133</v>
      </c>
      <c r="AW574" s="11" t="s">
        <v>35</v>
      </c>
      <c r="AX574" s="11" t="s">
        <v>20</v>
      </c>
      <c r="AY574" s="164" t="s">
        <v>124</v>
      </c>
    </row>
    <row r="575" spans="2:65" s="11" customFormat="1" x14ac:dyDescent="0.3">
      <c r="B575" s="156"/>
      <c r="D575" s="157" t="s">
        <v>135</v>
      </c>
      <c r="F575" s="159" t="s">
        <v>744</v>
      </c>
      <c r="H575" s="160">
        <v>70.430999999999997</v>
      </c>
      <c r="L575" s="156"/>
      <c r="M575" s="161"/>
      <c r="N575" s="162"/>
      <c r="O575" s="162"/>
      <c r="P575" s="162"/>
      <c r="Q575" s="162"/>
      <c r="R575" s="162"/>
      <c r="S575" s="162"/>
      <c r="T575" s="163"/>
      <c r="AT575" s="164" t="s">
        <v>135</v>
      </c>
      <c r="AU575" s="164" t="s">
        <v>133</v>
      </c>
      <c r="AV575" s="11" t="s">
        <v>133</v>
      </c>
      <c r="AW575" s="11" t="s">
        <v>4</v>
      </c>
      <c r="AX575" s="11" t="s">
        <v>20</v>
      </c>
      <c r="AY575" s="164" t="s">
        <v>124</v>
      </c>
    </row>
    <row r="576" spans="2:65" s="1" customFormat="1" ht="22.5" customHeight="1" x14ac:dyDescent="0.3">
      <c r="B576" s="144"/>
      <c r="C576" s="145" t="s">
        <v>745</v>
      </c>
      <c r="D576" s="145" t="s">
        <v>127</v>
      </c>
      <c r="E576" s="146" t="s">
        <v>746</v>
      </c>
      <c r="F576" s="147" t="s">
        <v>747</v>
      </c>
      <c r="G576" s="148" t="s">
        <v>139</v>
      </c>
      <c r="H576" s="149">
        <v>51.585000000000001</v>
      </c>
      <c r="I576" s="150"/>
      <c r="J576" s="150">
        <f>ROUND(I576*H576,2)</f>
        <v>0</v>
      </c>
      <c r="K576" s="147" t="s">
        <v>131</v>
      </c>
      <c r="L576" s="32"/>
      <c r="M576" s="151" t="s">
        <v>3</v>
      </c>
      <c r="N576" s="152" t="s">
        <v>44</v>
      </c>
      <c r="O576" s="153">
        <v>0.03</v>
      </c>
      <c r="P576" s="153">
        <f>O576*H576</f>
        <v>1.54755</v>
      </c>
      <c r="Q576" s="153">
        <v>0</v>
      </c>
      <c r="R576" s="153">
        <f>Q576*H576</f>
        <v>0</v>
      </c>
      <c r="S576" s="153">
        <v>0</v>
      </c>
      <c r="T576" s="154">
        <f>S576*H576</f>
        <v>0</v>
      </c>
      <c r="AR576" s="18" t="s">
        <v>220</v>
      </c>
      <c r="AT576" s="18" t="s">
        <v>127</v>
      </c>
      <c r="AU576" s="18" t="s">
        <v>133</v>
      </c>
      <c r="AY576" s="18" t="s">
        <v>124</v>
      </c>
      <c r="BE576" s="155">
        <f>IF(N576="základní",J576,0)</f>
        <v>0</v>
      </c>
      <c r="BF576" s="155">
        <f>IF(N576="snížená",J576,0)</f>
        <v>0</v>
      </c>
      <c r="BG576" s="155">
        <f>IF(N576="zákl. přenesená",J576,0)</f>
        <v>0</v>
      </c>
      <c r="BH576" s="155">
        <f>IF(N576="sníž. přenesená",J576,0)</f>
        <v>0</v>
      </c>
      <c r="BI576" s="155">
        <f>IF(N576="nulová",J576,0)</f>
        <v>0</v>
      </c>
      <c r="BJ576" s="18" t="s">
        <v>133</v>
      </c>
      <c r="BK576" s="155">
        <f>ROUND(I576*H576,2)</f>
        <v>0</v>
      </c>
      <c r="BL576" s="18" t="s">
        <v>220</v>
      </c>
      <c r="BM576" s="18" t="s">
        <v>748</v>
      </c>
    </row>
    <row r="577" spans="2:65" s="1" customFormat="1" ht="22.5" customHeight="1" x14ac:dyDescent="0.3">
      <c r="B577" s="144"/>
      <c r="C577" s="145" t="s">
        <v>749</v>
      </c>
      <c r="D577" s="145" t="s">
        <v>127</v>
      </c>
      <c r="E577" s="146" t="s">
        <v>750</v>
      </c>
      <c r="F577" s="147" t="s">
        <v>751</v>
      </c>
      <c r="G577" s="148" t="s">
        <v>139</v>
      </c>
      <c r="H577" s="149">
        <v>103.17</v>
      </c>
      <c r="I577" s="150"/>
      <c r="J577" s="150">
        <f>ROUND(I577*H577,2)</f>
        <v>0</v>
      </c>
      <c r="K577" s="147" t="s">
        <v>131</v>
      </c>
      <c r="L577" s="32"/>
      <c r="M577" s="151" t="s">
        <v>3</v>
      </c>
      <c r="N577" s="152" t="s">
        <v>44</v>
      </c>
      <c r="O577" s="153">
        <v>4.3999999999999997E-2</v>
      </c>
      <c r="P577" s="153">
        <f>O577*H577</f>
        <v>4.5394800000000002</v>
      </c>
      <c r="Q577" s="153">
        <v>2.9999999999999997E-4</v>
      </c>
      <c r="R577" s="153">
        <f>Q577*H577</f>
        <v>3.0950999999999999E-2</v>
      </c>
      <c r="S577" s="153">
        <v>0</v>
      </c>
      <c r="T577" s="154">
        <f>S577*H577</f>
        <v>0</v>
      </c>
      <c r="AR577" s="18" t="s">
        <v>220</v>
      </c>
      <c r="AT577" s="18" t="s">
        <v>127</v>
      </c>
      <c r="AU577" s="18" t="s">
        <v>133</v>
      </c>
      <c r="AY577" s="18" t="s">
        <v>124</v>
      </c>
      <c r="BE577" s="155">
        <f>IF(N577="základní",J577,0)</f>
        <v>0</v>
      </c>
      <c r="BF577" s="155">
        <f>IF(N577="snížená",J577,0)</f>
        <v>0</v>
      </c>
      <c r="BG577" s="155">
        <f>IF(N577="zákl. přenesená",J577,0)</f>
        <v>0</v>
      </c>
      <c r="BH577" s="155">
        <f>IF(N577="sníž. přenesená",J577,0)</f>
        <v>0</v>
      </c>
      <c r="BI577" s="155">
        <f>IF(N577="nulová",J577,0)</f>
        <v>0</v>
      </c>
      <c r="BJ577" s="18" t="s">
        <v>133</v>
      </c>
      <c r="BK577" s="155">
        <f>ROUND(I577*H577,2)</f>
        <v>0</v>
      </c>
      <c r="BL577" s="18" t="s">
        <v>220</v>
      </c>
      <c r="BM577" s="18" t="s">
        <v>752</v>
      </c>
    </row>
    <row r="578" spans="2:65" s="12" customFormat="1" x14ac:dyDescent="0.3">
      <c r="B578" s="165"/>
      <c r="D578" s="166" t="s">
        <v>135</v>
      </c>
      <c r="E578" s="167" t="s">
        <v>3</v>
      </c>
      <c r="F578" s="168" t="s">
        <v>459</v>
      </c>
      <c r="H578" s="169" t="s">
        <v>3</v>
      </c>
      <c r="L578" s="165"/>
      <c r="M578" s="170"/>
      <c r="N578" s="171"/>
      <c r="O578" s="171"/>
      <c r="P578" s="171"/>
      <c r="Q578" s="171"/>
      <c r="R578" s="171"/>
      <c r="S578" s="171"/>
      <c r="T578" s="172"/>
      <c r="AT578" s="169" t="s">
        <v>135</v>
      </c>
      <c r="AU578" s="169" t="s">
        <v>133</v>
      </c>
      <c r="AV578" s="12" t="s">
        <v>20</v>
      </c>
      <c r="AW578" s="12" t="s">
        <v>35</v>
      </c>
      <c r="AX578" s="12" t="s">
        <v>72</v>
      </c>
      <c r="AY578" s="169" t="s">
        <v>124</v>
      </c>
    </row>
    <row r="579" spans="2:65" s="11" customFormat="1" x14ac:dyDescent="0.3">
      <c r="B579" s="156"/>
      <c r="D579" s="157" t="s">
        <v>135</v>
      </c>
      <c r="E579" s="158" t="s">
        <v>3</v>
      </c>
      <c r="F579" s="159" t="s">
        <v>753</v>
      </c>
      <c r="H579" s="160">
        <v>103.17</v>
      </c>
      <c r="L579" s="156"/>
      <c r="M579" s="161"/>
      <c r="N579" s="162"/>
      <c r="O579" s="162"/>
      <c r="P579" s="162"/>
      <c r="Q579" s="162"/>
      <c r="R579" s="162"/>
      <c r="S579" s="162"/>
      <c r="T579" s="163"/>
      <c r="AT579" s="164" t="s">
        <v>135</v>
      </c>
      <c r="AU579" s="164" t="s">
        <v>133</v>
      </c>
      <c r="AV579" s="11" t="s">
        <v>133</v>
      </c>
      <c r="AW579" s="11" t="s">
        <v>35</v>
      </c>
      <c r="AX579" s="11" t="s">
        <v>20</v>
      </c>
      <c r="AY579" s="164" t="s">
        <v>124</v>
      </c>
    </row>
    <row r="580" spans="2:65" s="1" customFormat="1" ht="22.5" customHeight="1" x14ac:dyDescent="0.3">
      <c r="B580" s="144"/>
      <c r="C580" s="145" t="s">
        <v>754</v>
      </c>
      <c r="D580" s="145" t="s">
        <v>127</v>
      </c>
      <c r="E580" s="146" t="s">
        <v>755</v>
      </c>
      <c r="F580" s="147" t="s">
        <v>756</v>
      </c>
      <c r="G580" s="148" t="s">
        <v>148</v>
      </c>
      <c r="H580" s="149">
        <v>71.400000000000006</v>
      </c>
      <c r="I580" s="150"/>
      <c r="J580" s="150">
        <f>ROUND(I580*H580,2)</f>
        <v>0</v>
      </c>
      <c r="K580" s="147" t="s">
        <v>131</v>
      </c>
      <c r="L580" s="32"/>
      <c r="M580" s="151" t="s">
        <v>3</v>
      </c>
      <c r="N580" s="152" t="s">
        <v>44</v>
      </c>
      <c r="O580" s="153">
        <v>0.05</v>
      </c>
      <c r="P580" s="153">
        <f>O580*H580</f>
        <v>3.5700000000000003</v>
      </c>
      <c r="Q580" s="153">
        <v>3.0000000000000001E-5</v>
      </c>
      <c r="R580" s="153">
        <f>Q580*H580</f>
        <v>2.1420000000000002E-3</v>
      </c>
      <c r="S580" s="153">
        <v>0</v>
      </c>
      <c r="T580" s="154">
        <f>S580*H580</f>
        <v>0</v>
      </c>
      <c r="AR580" s="18" t="s">
        <v>220</v>
      </c>
      <c r="AT580" s="18" t="s">
        <v>127</v>
      </c>
      <c r="AU580" s="18" t="s">
        <v>133</v>
      </c>
      <c r="AY580" s="18" t="s">
        <v>124</v>
      </c>
      <c r="BE580" s="155">
        <f>IF(N580="základní",J580,0)</f>
        <v>0</v>
      </c>
      <c r="BF580" s="155">
        <f>IF(N580="snížená",J580,0)</f>
        <v>0</v>
      </c>
      <c r="BG580" s="155">
        <f>IF(N580="zákl. přenesená",J580,0)</f>
        <v>0</v>
      </c>
      <c r="BH580" s="155">
        <f>IF(N580="sníž. přenesená",J580,0)</f>
        <v>0</v>
      </c>
      <c r="BI580" s="155">
        <f>IF(N580="nulová",J580,0)</f>
        <v>0</v>
      </c>
      <c r="BJ580" s="18" t="s">
        <v>133</v>
      </c>
      <c r="BK580" s="155">
        <f>ROUND(I580*H580,2)</f>
        <v>0</v>
      </c>
      <c r="BL580" s="18" t="s">
        <v>220</v>
      </c>
      <c r="BM580" s="18" t="s">
        <v>757</v>
      </c>
    </row>
    <row r="581" spans="2:65" s="12" customFormat="1" x14ac:dyDescent="0.3">
      <c r="B581" s="165"/>
      <c r="D581" s="166" t="s">
        <v>135</v>
      </c>
      <c r="E581" s="167" t="s">
        <v>3</v>
      </c>
      <c r="F581" s="168" t="s">
        <v>758</v>
      </c>
      <c r="H581" s="169" t="s">
        <v>3</v>
      </c>
      <c r="L581" s="165"/>
      <c r="M581" s="170"/>
      <c r="N581" s="171"/>
      <c r="O581" s="171"/>
      <c r="P581" s="171"/>
      <c r="Q581" s="171"/>
      <c r="R581" s="171"/>
      <c r="S581" s="171"/>
      <c r="T581" s="172"/>
      <c r="AT581" s="169" t="s">
        <v>135</v>
      </c>
      <c r="AU581" s="169" t="s">
        <v>133</v>
      </c>
      <c r="AV581" s="12" t="s">
        <v>20</v>
      </c>
      <c r="AW581" s="12" t="s">
        <v>35</v>
      </c>
      <c r="AX581" s="12" t="s">
        <v>72</v>
      </c>
      <c r="AY581" s="169" t="s">
        <v>124</v>
      </c>
    </row>
    <row r="582" spans="2:65" s="12" customFormat="1" x14ac:dyDescent="0.3">
      <c r="B582" s="165"/>
      <c r="D582" s="166" t="s">
        <v>135</v>
      </c>
      <c r="E582" s="167" t="s">
        <v>3</v>
      </c>
      <c r="F582" s="168" t="s">
        <v>459</v>
      </c>
      <c r="H582" s="169" t="s">
        <v>3</v>
      </c>
      <c r="L582" s="165"/>
      <c r="M582" s="170"/>
      <c r="N582" s="171"/>
      <c r="O582" s="171"/>
      <c r="P582" s="171"/>
      <c r="Q582" s="171"/>
      <c r="R582" s="171"/>
      <c r="S582" s="171"/>
      <c r="T582" s="172"/>
      <c r="AT582" s="169" t="s">
        <v>135</v>
      </c>
      <c r="AU582" s="169" t="s">
        <v>133</v>
      </c>
      <c r="AV582" s="12" t="s">
        <v>20</v>
      </c>
      <c r="AW582" s="12" t="s">
        <v>35</v>
      </c>
      <c r="AX582" s="12" t="s">
        <v>72</v>
      </c>
      <c r="AY582" s="169" t="s">
        <v>124</v>
      </c>
    </row>
    <row r="583" spans="2:65" s="11" customFormat="1" x14ac:dyDescent="0.3">
      <c r="B583" s="156"/>
      <c r="D583" s="166" t="s">
        <v>135</v>
      </c>
      <c r="E583" s="164" t="s">
        <v>3</v>
      </c>
      <c r="F583" s="173" t="s">
        <v>759</v>
      </c>
      <c r="H583" s="174">
        <v>71.400000000000006</v>
      </c>
      <c r="L583" s="156"/>
      <c r="M583" s="161"/>
      <c r="N583" s="162"/>
      <c r="O583" s="162"/>
      <c r="P583" s="162"/>
      <c r="Q583" s="162"/>
      <c r="R583" s="162"/>
      <c r="S583" s="162"/>
      <c r="T583" s="163"/>
      <c r="AT583" s="164" t="s">
        <v>135</v>
      </c>
      <c r="AU583" s="164" t="s">
        <v>133</v>
      </c>
      <c r="AV583" s="11" t="s">
        <v>133</v>
      </c>
      <c r="AW583" s="11" t="s">
        <v>35</v>
      </c>
      <c r="AX583" s="11" t="s">
        <v>72</v>
      </c>
      <c r="AY583" s="164" t="s">
        <v>124</v>
      </c>
    </row>
    <row r="584" spans="2:65" s="13" customFormat="1" x14ac:dyDescent="0.3">
      <c r="B584" s="175"/>
      <c r="D584" s="157" t="s">
        <v>135</v>
      </c>
      <c r="E584" s="176" t="s">
        <v>3</v>
      </c>
      <c r="F584" s="177" t="s">
        <v>160</v>
      </c>
      <c r="H584" s="178">
        <v>71.400000000000006</v>
      </c>
      <c r="L584" s="175"/>
      <c r="M584" s="179"/>
      <c r="N584" s="180"/>
      <c r="O584" s="180"/>
      <c r="P584" s="180"/>
      <c r="Q584" s="180"/>
      <c r="R584" s="180"/>
      <c r="S584" s="180"/>
      <c r="T584" s="181"/>
      <c r="AT584" s="182" t="s">
        <v>135</v>
      </c>
      <c r="AU584" s="182" t="s">
        <v>133</v>
      </c>
      <c r="AV584" s="13" t="s">
        <v>125</v>
      </c>
      <c r="AW584" s="13" t="s">
        <v>35</v>
      </c>
      <c r="AX584" s="13" t="s">
        <v>20</v>
      </c>
      <c r="AY584" s="182" t="s">
        <v>124</v>
      </c>
    </row>
    <row r="585" spans="2:65" s="1" customFormat="1" ht="31.5" customHeight="1" x14ac:dyDescent="0.3">
      <c r="B585" s="144"/>
      <c r="C585" s="145" t="s">
        <v>760</v>
      </c>
      <c r="D585" s="145" t="s">
        <v>127</v>
      </c>
      <c r="E585" s="146" t="s">
        <v>761</v>
      </c>
      <c r="F585" s="147" t="s">
        <v>762</v>
      </c>
      <c r="G585" s="148" t="s">
        <v>632</v>
      </c>
      <c r="H585" s="149">
        <v>1</v>
      </c>
      <c r="I585" s="150"/>
      <c r="J585" s="150">
        <f>ROUND(I585*H585,2)</f>
        <v>0</v>
      </c>
      <c r="K585" s="147" t="s">
        <v>1032</v>
      </c>
      <c r="L585" s="32"/>
      <c r="M585" s="151" t="s">
        <v>3</v>
      </c>
      <c r="N585" s="152" t="s">
        <v>44</v>
      </c>
      <c r="O585" s="153">
        <v>0</v>
      </c>
      <c r="P585" s="153">
        <f>O585*H585</f>
        <v>0</v>
      </c>
      <c r="Q585" s="153">
        <v>0</v>
      </c>
      <c r="R585" s="153">
        <f>Q585*H585</f>
        <v>0</v>
      </c>
      <c r="S585" s="153">
        <v>0</v>
      </c>
      <c r="T585" s="154">
        <f>S585*H585</f>
        <v>0</v>
      </c>
      <c r="AR585" s="18" t="s">
        <v>220</v>
      </c>
      <c r="AT585" s="18" t="s">
        <v>127</v>
      </c>
      <c r="AU585" s="18" t="s">
        <v>133</v>
      </c>
      <c r="AY585" s="18" t="s">
        <v>124</v>
      </c>
      <c r="BE585" s="155">
        <f>IF(N585="základní",J585,0)</f>
        <v>0</v>
      </c>
      <c r="BF585" s="155">
        <f>IF(N585="snížená",J585,0)</f>
        <v>0</v>
      </c>
      <c r="BG585" s="155">
        <f>IF(N585="zákl. přenesená",J585,0)</f>
        <v>0</v>
      </c>
      <c r="BH585" s="155">
        <f>IF(N585="sníž. přenesená",J585,0)</f>
        <v>0</v>
      </c>
      <c r="BI585" s="155">
        <f>IF(N585="nulová",J585,0)</f>
        <v>0</v>
      </c>
      <c r="BJ585" s="18" t="s">
        <v>133</v>
      </c>
      <c r="BK585" s="155">
        <f>ROUND(I585*H585,2)</f>
        <v>0</v>
      </c>
      <c r="BL585" s="18" t="s">
        <v>220</v>
      </c>
      <c r="BM585" s="18" t="s">
        <v>763</v>
      </c>
    </row>
    <row r="586" spans="2:65" s="10" customFormat="1" ht="29.85" customHeight="1" x14ac:dyDescent="0.3">
      <c r="B586" s="131"/>
      <c r="D586" s="141" t="s">
        <v>71</v>
      </c>
      <c r="E586" s="142" t="s">
        <v>764</v>
      </c>
      <c r="F586" s="142" t="s">
        <v>765</v>
      </c>
      <c r="J586" s="143">
        <f>BK586</f>
        <v>0</v>
      </c>
      <c r="L586" s="131"/>
      <c r="M586" s="135"/>
      <c r="N586" s="136"/>
      <c r="O586" s="136"/>
      <c r="P586" s="137">
        <f>SUM(P587:P598)</f>
        <v>32.477072</v>
      </c>
      <c r="Q586" s="136"/>
      <c r="R586" s="137">
        <f>SUM(R587:R598)</f>
        <v>0</v>
      </c>
      <c r="S586" s="136"/>
      <c r="T586" s="138">
        <f>SUM(T587:T598)</f>
        <v>10.375946900000001</v>
      </c>
      <c r="AR586" s="132" t="s">
        <v>133</v>
      </c>
      <c r="AT586" s="139" t="s">
        <v>71</v>
      </c>
      <c r="AU586" s="139" t="s">
        <v>20</v>
      </c>
      <c r="AY586" s="132" t="s">
        <v>124</v>
      </c>
      <c r="BK586" s="140">
        <f>SUM(BK587:BK598)</f>
        <v>0</v>
      </c>
    </row>
    <row r="587" spans="2:65" s="1" customFormat="1" ht="22.5" customHeight="1" x14ac:dyDescent="0.3">
      <c r="B587" s="144"/>
      <c r="C587" s="145" t="s">
        <v>766</v>
      </c>
      <c r="D587" s="145" t="s">
        <v>127</v>
      </c>
      <c r="E587" s="146" t="s">
        <v>767</v>
      </c>
      <c r="F587" s="147" t="s">
        <v>768</v>
      </c>
      <c r="G587" s="148" t="s">
        <v>139</v>
      </c>
      <c r="H587" s="149">
        <v>119.401</v>
      </c>
      <c r="I587" s="150"/>
      <c r="J587" s="150">
        <f>ROUND(I587*H587,2)</f>
        <v>0</v>
      </c>
      <c r="K587" s="147" t="s">
        <v>131</v>
      </c>
      <c r="L587" s="32"/>
      <c r="M587" s="151" t="s">
        <v>3</v>
      </c>
      <c r="N587" s="152" t="s">
        <v>44</v>
      </c>
      <c r="O587" s="153">
        <v>0.27200000000000002</v>
      </c>
      <c r="P587" s="153">
        <f>O587*H587</f>
        <v>32.477072</v>
      </c>
      <c r="Q587" s="153">
        <v>0</v>
      </c>
      <c r="R587" s="153">
        <f>Q587*H587</f>
        <v>0</v>
      </c>
      <c r="S587" s="153">
        <v>8.6900000000000005E-2</v>
      </c>
      <c r="T587" s="154">
        <f>S587*H587</f>
        <v>10.375946900000001</v>
      </c>
      <c r="AR587" s="18" t="s">
        <v>220</v>
      </c>
      <c r="AT587" s="18" t="s">
        <v>127</v>
      </c>
      <c r="AU587" s="18" t="s">
        <v>133</v>
      </c>
      <c r="AY587" s="18" t="s">
        <v>124</v>
      </c>
      <c r="BE587" s="155">
        <f>IF(N587="základní",J587,0)</f>
        <v>0</v>
      </c>
      <c r="BF587" s="155">
        <f>IF(N587="snížená",J587,0)</f>
        <v>0</v>
      </c>
      <c r="BG587" s="155">
        <f>IF(N587="zákl. přenesená",J587,0)</f>
        <v>0</v>
      </c>
      <c r="BH587" s="155">
        <f>IF(N587="sníž. přenesená",J587,0)</f>
        <v>0</v>
      </c>
      <c r="BI587" s="155">
        <f>IF(N587="nulová",J587,0)</f>
        <v>0</v>
      </c>
      <c r="BJ587" s="18" t="s">
        <v>133</v>
      </c>
      <c r="BK587" s="155">
        <f>ROUND(I587*H587,2)</f>
        <v>0</v>
      </c>
      <c r="BL587" s="18" t="s">
        <v>220</v>
      </c>
      <c r="BM587" s="18" t="s">
        <v>769</v>
      </c>
    </row>
    <row r="588" spans="2:65" s="12" customFormat="1" x14ac:dyDescent="0.3">
      <c r="B588" s="165"/>
      <c r="D588" s="166" t="s">
        <v>135</v>
      </c>
      <c r="E588" s="167" t="s">
        <v>3</v>
      </c>
      <c r="F588" s="168" t="s">
        <v>212</v>
      </c>
      <c r="H588" s="169" t="s">
        <v>3</v>
      </c>
      <c r="L588" s="165"/>
      <c r="M588" s="170"/>
      <c r="N588" s="171"/>
      <c r="O588" s="171"/>
      <c r="P588" s="171"/>
      <c r="Q588" s="171"/>
      <c r="R588" s="171"/>
      <c r="S588" s="171"/>
      <c r="T588" s="172"/>
      <c r="AT588" s="169" t="s">
        <v>135</v>
      </c>
      <c r="AU588" s="169" t="s">
        <v>133</v>
      </c>
      <c r="AV588" s="12" t="s">
        <v>20</v>
      </c>
      <c r="AW588" s="12" t="s">
        <v>35</v>
      </c>
      <c r="AX588" s="12" t="s">
        <v>72</v>
      </c>
      <c r="AY588" s="169" t="s">
        <v>124</v>
      </c>
    </row>
    <row r="589" spans="2:65" s="12" customFormat="1" x14ac:dyDescent="0.3">
      <c r="B589" s="165"/>
      <c r="D589" s="166" t="s">
        <v>135</v>
      </c>
      <c r="E589" s="167" t="s">
        <v>3</v>
      </c>
      <c r="F589" s="294" t="s">
        <v>1035</v>
      </c>
      <c r="H589" s="169" t="s">
        <v>3</v>
      </c>
      <c r="L589" s="165"/>
      <c r="M589" s="170"/>
      <c r="N589" s="171"/>
      <c r="O589" s="171"/>
      <c r="P589" s="171"/>
      <c r="Q589" s="171"/>
      <c r="R589" s="171"/>
      <c r="S589" s="171"/>
      <c r="T589" s="172"/>
      <c r="AT589" s="169" t="s">
        <v>135</v>
      </c>
      <c r="AU589" s="169" t="s">
        <v>133</v>
      </c>
      <c r="AV589" s="12" t="s">
        <v>20</v>
      </c>
      <c r="AW589" s="12" t="s">
        <v>35</v>
      </c>
      <c r="AX589" s="12" t="s">
        <v>72</v>
      </c>
      <c r="AY589" s="169" t="s">
        <v>124</v>
      </c>
    </row>
    <row r="590" spans="2:65" s="11" customFormat="1" x14ac:dyDescent="0.3">
      <c r="B590" s="156"/>
      <c r="D590" s="166" t="s">
        <v>135</v>
      </c>
      <c r="E590" s="164" t="s">
        <v>3</v>
      </c>
      <c r="F590" s="173" t="s">
        <v>414</v>
      </c>
      <c r="H590" s="174">
        <v>37.04</v>
      </c>
      <c r="L590" s="156"/>
      <c r="M590" s="161"/>
      <c r="N590" s="162"/>
      <c r="O590" s="162"/>
      <c r="P590" s="162"/>
      <c r="Q590" s="162"/>
      <c r="R590" s="162"/>
      <c r="S590" s="162"/>
      <c r="T590" s="163"/>
      <c r="AT590" s="164" t="s">
        <v>135</v>
      </c>
      <c r="AU590" s="164" t="s">
        <v>133</v>
      </c>
      <c r="AV590" s="11" t="s">
        <v>133</v>
      </c>
      <c r="AW590" s="11" t="s">
        <v>35</v>
      </c>
      <c r="AX590" s="11" t="s">
        <v>72</v>
      </c>
      <c r="AY590" s="164" t="s">
        <v>124</v>
      </c>
    </row>
    <row r="591" spans="2:65" s="11" customFormat="1" x14ac:dyDescent="0.3">
      <c r="B591" s="156"/>
      <c r="D591" s="166" t="s">
        <v>135</v>
      </c>
      <c r="E591" s="164" t="s">
        <v>3</v>
      </c>
      <c r="F591" s="173" t="s">
        <v>239</v>
      </c>
      <c r="H591" s="174">
        <v>11.35</v>
      </c>
      <c r="L591" s="156"/>
      <c r="M591" s="161"/>
      <c r="N591" s="162"/>
      <c r="O591" s="162"/>
      <c r="P591" s="162"/>
      <c r="Q591" s="162"/>
      <c r="R591" s="162"/>
      <c r="S591" s="162"/>
      <c r="T591" s="163"/>
      <c r="AT591" s="164" t="s">
        <v>135</v>
      </c>
      <c r="AU591" s="164" t="s">
        <v>133</v>
      </c>
      <c r="AV591" s="11" t="s">
        <v>133</v>
      </c>
      <c r="AW591" s="11" t="s">
        <v>35</v>
      </c>
      <c r="AX591" s="11" t="s">
        <v>72</v>
      </c>
      <c r="AY591" s="164" t="s">
        <v>124</v>
      </c>
    </row>
    <row r="592" spans="2:65" s="11" customFormat="1" x14ac:dyDescent="0.3">
      <c r="B592" s="156"/>
      <c r="D592" s="166" t="s">
        <v>135</v>
      </c>
      <c r="E592" s="164" t="s">
        <v>3</v>
      </c>
      <c r="F592" s="173" t="s">
        <v>240</v>
      </c>
      <c r="H592" s="174">
        <v>9.32</v>
      </c>
      <c r="L592" s="156"/>
      <c r="M592" s="161"/>
      <c r="N592" s="162"/>
      <c r="O592" s="162"/>
      <c r="P592" s="162"/>
      <c r="Q592" s="162"/>
      <c r="R592" s="162"/>
      <c r="S592" s="162"/>
      <c r="T592" s="163"/>
      <c r="AT592" s="164" t="s">
        <v>135</v>
      </c>
      <c r="AU592" s="164" t="s">
        <v>133</v>
      </c>
      <c r="AV592" s="11" t="s">
        <v>133</v>
      </c>
      <c r="AW592" s="11" t="s">
        <v>35</v>
      </c>
      <c r="AX592" s="11" t="s">
        <v>72</v>
      </c>
      <c r="AY592" s="164" t="s">
        <v>124</v>
      </c>
    </row>
    <row r="593" spans="2:65" s="11" customFormat="1" x14ac:dyDescent="0.3">
      <c r="B593" s="156"/>
      <c r="D593" s="166" t="s">
        <v>135</v>
      </c>
      <c r="E593" s="164" t="s">
        <v>3</v>
      </c>
      <c r="F593" s="173" t="s">
        <v>415</v>
      </c>
      <c r="H593" s="174">
        <v>32.97</v>
      </c>
      <c r="L593" s="156"/>
      <c r="M593" s="161"/>
      <c r="N593" s="162"/>
      <c r="O593" s="162"/>
      <c r="P593" s="162"/>
      <c r="Q593" s="162"/>
      <c r="R593" s="162"/>
      <c r="S593" s="162"/>
      <c r="T593" s="163"/>
      <c r="AT593" s="164" t="s">
        <v>135</v>
      </c>
      <c r="AU593" s="164" t="s">
        <v>133</v>
      </c>
      <c r="AV593" s="11" t="s">
        <v>133</v>
      </c>
      <c r="AW593" s="11" t="s">
        <v>35</v>
      </c>
      <c r="AX593" s="11" t="s">
        <v>72</v>
      </c>
      <c r="AY593" s="164" t="s">
        <v>124</v>
      </c>
    </row>
    <row r="594" spans="2:65" s="12" customFormat="1" x14ac:dyDescent="0.3">
      <c r="B594" s="165"/>
      <c r="D594" s="166" t="s">
        <v>135</v>
      </c>
      <c r="E594" s="167" t="s">
        <v>3</v>
      </c>
      <c r="F594" s="168" t="s">
        <v>217</v>
      </c>
      <c r="H594" s="169" t="s">
        <v>3</v>
      </c>
      <c r="L594" s="165"/>
      <c r="M594" s="170"/>
      <c r="N594" s="171"/>
      <c r="O594" s="171"/>
      <c r="P594" s="171"/>
      <c r="Q594" s="171"/>
      <c r="R594" s="171"/>
      <c r="S594" s="171"/>
      <c r="T594" s="172"/>
      <c r="AT594" s="169" t="s">
        <v>135</v>
      </c>
      <c r="AU594" s="169" t="s">
        <v>133</v>
      </c>
      <c r="AV594" s="12" t="s">
        <v>20</v>
      </c>
      <c r="AW594" s="12" t="s">
        <v>35</v>
      </c>
      <c r="AX594" s="12" t="s">
        <v>72</v>
      </c>
      <c r="AY594" s="169" t="s">
        <v>124</v>
      </c>
    </row>
    <row r="595" spans="2:65" s="11" customFormat="1" x14ac:dyDescent="0.3">
      <c r="B595" s="156"/>
      <c r="D595" s="166" t="s">
        <v>135</v>
      </c>
      <c r="E595" s="164" t="s">
        <v>3</v>
      </c>
      <c r="F595" s="173" t="s">
        <v>218</v>
      </c>
      <c r="H595" s="174">
        <v>5.0179999999999998</v>
      </c>
      <c r="L595" s="156"/>
      <c r="M595" s="161"/>
      <c r="N595" s="162"/>
      <c r="O595" s="162"/>
      <c r="P595" s="162"/>
      <c r="Q595" s="162"/>
      <c r="R595" s="162"/>
      <c r="S595" s="162"/>
      <c r="T595" s="163"/>
      <c r="AT595" s="164" t="s">
        <v>135</v>
      </c>
      <c r="AU595" s="164" t="s">
        <v>133</v>
      </c>
      <c r="AV595" s="11" t="s">
        <v>133</v>
      </c>
      <c r="AW595" s="11" t="s">
        <v>35</v>
      </c>
      <c r="AX595" s="11" t="s">
        <v>72</v>
      </c>
      <c r="AY595" s="164" t="s">
        <v>124</v>
      </c>
    </row>
    <row r="596" spans="2:65" s="11" customFormat="1" x14ac:dyDescent="0.3">
      <c r="B596" s="156"/>
      <c r="D596" s="166" t="s">
        <v>135</v>
      </c>
      <c r="E596" s="164" t="s">
        <v>3</v>
      </c>
      <c r="F596" s="173" t="s">
        <v>219</v>
      </c>
      <c r="H596" s="174">
        <v>9.7230000000000008</v>
      </c>
      <c r="L596" s="156"/>
      <c r="M596" s="161"/>
      <c r="N596" s="162"/>
      <c r="O596" s="162"/>
      <c r="P596" s="162"/>
      <c r="Q596" s="162"/>
      <c r="R596" s="162"/>
      <c r="S596" s="162"/>
      <c r="T596" s="163"/>
      <c r="AT596" s="164" t="s">
        <v>135</v>
      </c>
      <c r="AU596" s="164" t="s">
        <v>133</v>
      </c>
      <c r="AV596" s="11" t="s">
        <v>133</v>
      </c>
      <c r="AW596" s="11" t="s">
        <v>35</v>
      </c>
      <c r="AX596" s="11" t="s">
        <v>72</v>
      </c>
      <c r="AY596" s="164" t="s">
        <v>124</v>
      </c>
    </row>
    <row r="597" spans="2:65" s="11" customFormat="1" x14ac:dyDescent="0.3">
      <c r="B597" s="156"/>
      <c r="D597" s="166" t="s">
        <v>135</v>
      </c>
      <c r="E597" s="164" t="s">
        <v>3</v>
      </c>
      <c r="F597" s="173" t="s">
        <v>770</v>
      </c>
      <c r="H597" s="174">
        <v>13.98</v>
      </c>
      <c r="L597" s="156"/>
      <c r="M597" s="161"/>
      <c r="N597" s="162"/>
      <c r="O597" s="162"/>
      <c r="P597" s="162"/>
      <c r="Q597" s="162"/>
      <c r="R597" s="162"/>
      <c r="S597" s="162"/>
      <c r="T597" s="163"/>
      <c r="AT597" s="164" t="s">
        <v>135</v>
      </c>
      <c r="AU597" s="164" t="s">
        <v>133</v>
      </c>
      <c r="AV597" s="11" t="s">
        <v>133</v>
      </c>
      <c r="AW597" s="11" t="s">
        <v>35</v>
      </c>
      <c r="AX597" s="11" t="s">
        <v>72</v>
      </c>
      <c r="AY597" s="164" t="s">
        <v>124</v>
      </c>
    </row>
    <row r="598" spans="2:65" s="13" customFormat="1" x14ac:dyDescent="0.3">
      <c r="B598" s="175"/>
      <c r="D598" s="166" t="s">
        <v>135</v>
      </c>
      <c r="E598" s="182" t="s">
        <v>3</v>
      </c>
      <c r="F598" s="183" t="s">
        <v>160</v>
      </c>
      <c r="H598" s="184">
        <v>119.401</v>
      </c>
      <c r="L598" s="175"/>
      <c r="M598" s="179"/>
      <c r="N598" s="180"/>
      <c r="O598" s="180"/>
      <c r="P598" s="180"/>
      <c r="Q598" s="180"/>
      <c r="R598" s="180"/>
      <c r="S598" s="180"/>
      <c r="T598" s="181"/>
      <c r="AT598" s="182" t="s">
        <v>135</v>
      </c>
      <c r="AU598" s="182" t="s">
        <v>133</v>
      </c>
      <c r="AV598" s="13" t="s">
        <v>125</v>
      </c>
      <c r="AW598" s="13" t="s">
        <v>35</v>
      </c>
      <c r="AX598" s="13" t="s">
        <v>20</v>
      </c>
      <c r="AY598" s="182" t="s">
        <v>124</v>
      </c>
    </row>
    <row r="599" spans="2:65" s="10" customFormat="1" ht="29.85" customHeight="1" x14ac:dyDescent="0.3">
      <c r="B599" s="131"/>
      <c r="D599" s="141" t="s">
        <v>71</v>
      </c>
      <c r="E599" s="142" t="s">
        <v>771</v>
      </c>
      <c r="F599" s="142" t="s">
        <v>772</v>
      </c>
      <c r="J599" s="143">
        <f>BK599</f>
        <v>0</v>
      </c>
      <c r="L599" s="131"/>
      <c r="M599" s="135"/>
      <c r="N599" s="136"/>
      <c r="O599" s="136"/>
      <c r="P599" s="137">
        <f>SUM(P600:P605)</f>
        <v>1.044</v>
      </c>
      <c r="Q599" s="136"/>
      <c r="R599" s="137">
        <f>SUM(R600:R605)</f>
        <v>8.1999999999999998E-4</v>
      </c>
      <c r="S599" s="136"/>
      <c r="T599" s="138">
        <f>SUM(T600:T605)</f>
        <v>0</v>
      </c>
      <c r="AR599" s="132" t="s">
        <v>133</v>
      </c>
      <c r="AT599" s="139" t="s">
        <v>71</v>
      </c>
      <c r="AU599" s="139" t="s">
        <v>20</v>
      </c>
      <c r="AY599" s="132" t="s">
        <v>124</v>
      </c>
      <c r="BK599" s="140">
        <f>SUM(BK600:BK605)</f>
        <v>0</v>
      </c>
    </row>
    <row r="600" spans="2:65" s="1" customFormat="1" ht="31.5" customHeight="1" x14ac:dyDescent="0.3">
      <c r="B600" s="144"/>
      <c r="C600" s="145" t="s">
        <v>773</v>
      </c>
      <c r="D600" s="145" t="s">
        <v>127</v>
      </c>
      <c r="E600" s="146" t="s">
        <v>774</v>
      </c>
      <c r="F600" s="147" t="s">
        <v>775</v>
      </c>
      <c r="G600" s="148" t="s">
        <v>139</v>
      </c>
      <c r="H600" s="149">
        <v>2</v>
      </c>
      <c r="I600" s="150"/>
      <c r="J600" s="150">
        <f>ROUND(I600*H600,2)</f>
        <v>0</v>
      </c>
      <c r="K600" s="147" t="s">
        <v>131</v>
      </c>
      <c r="L600" s="32"/>
      <c r="M600" s="151" t="s">
        <v>3</v>
      </c>
      <c r="N600" s="152" t="s">
        <v>44</v>
      </c>
      <c r="O600" s="153">
        <v>0.184</v>
      </c>
      <c r="P600" s="153">
        <f>O600*H600</f>
        <v>0.36799999999999999</v>
      </c>
      <c r="Q600" s="153">
        <v>1.7000000000000001E-4</v>
      </c>
      <c r="R600" s="153">
        <f>Q600*H600</f>
        <v>3.4000000000000002E-4</v>
      </c>
      <c r="S600" s="153">
        <v>0</v>
      </c>
      <c r="T600" s="154">
        <f>S600*H600</f>
        <v>0</v>
      </c>
      <c r="AR600" s="18" t="s">
        <v>220</v>
      </c>
      <c r="AT600" s="18" t="s">
        <v>127</v>
      </c>
      <c r="AU600" s="18" t="s">
        <v>133</v>
      </c>
      <c r="AY600" s="18" t="s">
        <v>124</v>
      </c>
      <c r="BE600" s="155">
        <f>IF(N600="základní",J600,0)</f>
        <v>0</v>
      </c>
      <c r="BF600" s="155">
        <f>IF(N600="snížená",J600,0)</f>
        <v>0</v>
      </c>
      <c r="BG600" s="155">
        <f>IF(N600="zákl. přenesená",J600,0)</f>
        <v>0</v>
      </c>
      <c r="BH600" s="155">
        <f>IF(N600="sníž. přenesená",J600,0)</f>
        <v>0</v>
      </c>
      <c r="BI600" s="155">
        <f>IF(N600="nulová",J600,0)</f>
        <v>0</v>
      </c>
      <c r="BJ600" s="18" t="s">
        <v>133</v>
      </c>
      <c r="BK600" s="155">
        <f>ROUND(I600*H600,2)</f>
        <v>0</v>
      </c>
      <c r="BL600" s="18" t="s">
        <v>220</v>
      </c>
      <c r="BM600" s="18" t="s">
        <v>776</v>
      </c>
    </row>
    <row r="601" spans="2:65" s="11" customFormat="1" x14ac:dyDescent="0.3">
      <c r="B601" s="156"/>
      <c r="D601" s="157" t="s">
        <v>135</v>
      </c>
      <c r="E601" s="158" t="s">
        <v>3</v>
      </c>
      <c r="F601" s="159" t="s">
        <v>777</v>
      </c>
      <c r="H601" s="160">
        <v>2</v>
      </c>
      <c r="L601" s="156"/>
      <c r="M601" s="161"/>
      <c r="N601" s="162"/>
      <c r="O601" s="162"/>
      <c r="P601" s="162"/>
      <c r="Q601" s="162"/>
      <c r="R601" s="162"/>
      <c r="S601" s="162"/>
      <c r="T601" s="163"/>
      <c r="AT601" s="164" t="s">
        <v>135</v>
      </c>
      <c r="AU601" s="164" t="s">
        <v>133</v>
      </c>
      <c r="AV601" s="11" t="s">
        <v>133</v>
      </c>
      <c r="AW601" s="11" t="s">
        <v>35</v>
      </c>
      <c r="AX601" s="11" t="s">
        <v>20</v>
      </c>
      <c r="AY601" s="164" t="s">
        <v>124</v>
      </c>
    </row>
    <row r="602" spans="2:65" s="1" customFormat="1" ht="22.5" customHeight="1" x14ac:dyDescent="0.3">
      <c r="B602" s="144"/>
      <c r="C602" s="145" t="s">
        <v>778</v>
      </c>
      <c r="D602" s="145" t="s">
        <v>127</v>
      </c>
      <c r="E602" s="146" t="s">
        <v>779</v>
      </c>
      <c r="F602" s="147" t="s">
        <v>780</v>
      </c>
      <c r="G602" s="148" t="s">
        <v>139</v>
      </c>
      <c r="H602" s="149">
        <v>2</v>
      </c>
      <c r="I602" s="150"/>
      <c r="J602" s="150">
        <f>ROUND(I602*H602,2)</f>
        <v>0</v>
      </c>
      <c r="K602" s="147" t="s">
        <v>131</v>
      </c>
      <c r="L602" s="32"/>
      <c r="M602" s="151" t="s">
        <v>3</v>
      </c>
      <c r="N602" s="152" t="s">
        <v>44</v>
      </c>
      <c r="O602" s="153">
        <v>0.16600000000000001</v>
      </c>
      <c r="P602" s="153">
        <f>O602*H602</f>
        <v>0.33200000000000002</v>
      </c>
      <c r="Q602" s="153">
        <v>1.2E-4</v>
      </c>
      <c r="R602" s="153">
        <f>Q602*H602</f>
        <v>2.4000000000000001E-4</v>
      </c>
      <c r="S602" s="153">
        <v>0</v>
      </c>
      <c r="T602" s="154">
        <f>S602*H602</f>
        <v>0</v>
      </c>
      <c r="AR602" s="18" t="s">
        <v>220</v>
      </c>
      <c r="AT602" s="18" t="s">
        <v>127</v>
      </c>
      <c r="AU602" s="18" t="s">
        <v>133</v>
      </c>
      <c r="AY602" s="18" t="s">
        <v>124</v>
      </c>
      <c r="BE602" s="155">
        <f>IF(N602="základní",J602,0)</f>
        <v>0</v>
      </c>
      <c r="BF602" s="155">
        <f>IF(N602="snížená",J602,0)</f>
        <v>0</v>
      </c>
      <c r="BG602" s="155">
        <f>IF(N602="zákl. přenesená",J602,0)</f>
        <v>0</v>
      </c>
      <c r="BH602" s="155">
        <f>IF(N602="sníž. přenesená",J602,0)</f>
        <v>0</v>
      </c>
      <c r="BI602" s="155">
        <f>IF(N602="nulová",J602,0)</f>
        <v>0</v>
      </c>
      <c r="BJ602" s="18" t="s">
        <v>133</v>
      </c>
      <c r="BK602" s="155">
        <f>ROUND(I602*H602,2)</f>
        <v>0</v>
      </c>
      <c r="BL602" s="18" t="s">
        <v>220</v>
      </c>
      <c r="BM602" s="18" t="s">
        <v>781</v>
      </c>
    </row>
    <row r="603" spans="2:65" s="11" customFormat="1" x14ac:dyDescent="0.3">
      <c r="B603" s="156"/>
      <c r="D603" s="157" t="s">
        <v>135</v>
      </c>
      <c r="E603" s="158" t="s">
        <v>3</v>
      </c>
      <c r="F603" s="159" t="s">
        <v>777</v>
      </c>
      <c r="H603" s="160">
        <v>2</v>
      </c>
      <c r="L603" s="156"/>
      <c r="M603" s="161"/>
      <c r="N603" s="162"/>
      <c r="O603" s="162"/>
      <c r="P603" s="162"/>
      <c r="Q603" s="162"/>
      <c r="R603" s="162"/>
      <c r="S603" s="162"/>
      <c r="T603" s="163"/>
      <c r="AT603" s="164" t="s">
        <v>135</v>
      </c>
      <c r="AU603" s="164" t="s">
        <v>133</v>
      </c>
      <c r="AV603" s="11" t="s">
        <v>133</v>
      </c>
      <c r="AW603" s="11" t="s">
        <v>35</v>
      </c>
      <c r="AX603" s="11" t="s">
        <v>20</v>
      </c>
      <c r="AY603" s="164" t="s">
        <v>124</v>
      </c>
    </row>
    <row r="604" spans="2:65" s="1" customFormat="1" ht="22.5" customHeight="1" x14ac:dyDescent="0.3">
      <c r="B604" s="144"/>
      <c r="C604" s="145" t="s">
        <v>782</v>
      </c>
      <c r="D604" s="145" t="s">
        <v>127</v>
      </c>
      <c r="E604" s="146" t="s">
        <v>783</v>
      </c>
      <c r="F604" s="147" t="s">
        <v>784</v>
      </c>
      <c r="G604" s="148" t="s">
        <v>139</v>
      </c>
      <c r="H604" s="149">
        <v>2</v>
      </c>
      <c r="I604" s="150"/>
      <c r="J604" s="150">
        <f>ROUND(I604*H604,2)</f>
        <v>0</v>
      </c>
      <c r="K604" s="147" t="s">
        <v>131</v>
      </c>
      <c r="L604" s="32"/>
      <c r="M604" s="151" t="s">
        <v>3</v>
      </c>
      <c r="N604" s="152" t="s">
        <v>44</v>
      </c>
      <c r="O604" s="153">
        <v>0.17199999999999999</v>
      </c>
      <c r="P604" s="153">
        <f>O604*H604</f>
        <v>0.34399999999999997</v>
      </c>
      <c r="Q604" s="153">
        <v>1.2E-4</v>
      </c>
      <c r="R604" s="153">
        <f>Q604*H604</f>
        <v>2.4000000000000001E-4</v>
      </c>
      <c r="S604" s="153">
        <v>0</v>
      </c>
      <c r="T604" s="154">
        <f>S604*H604</f>
        <v>0</v>
      </c>
      <c r="AR604" s="18" t="s">
        <v>220</v>
      </c>
      <c r="AT604" s="18" t="s">
        <v>127</v>
      </c>
      <c r="AU604" s="18" t="s">
        <v>133</v>
      </c>
      <c r="AY604" s="18" t="s">
        <v>124</v>
      </c>
      <c r="BE604" s="155">
        <f>IF(N604="základní",J604,0)</f>
        <v>0</v>
      </c>
      <c r="BF604" s="155">
        <f>IF(N604="snížená",J604,0)</f>
        <v>0</v>
      </c>
      <c r="BG604" s="155">
        <f>IF(N604="zákl. přenesená",J604,0)</f>
        <v>0</v>
      </c>
      <c r="BH604" s="155">
        <f>IF(N604="sníž. přenesená",J604,0)</f>
        <v>0</v>
      </c>
      <c r="BI604" s="155">
        <f>IF(N604="nulová",J604,0)</f>
        <v>0</v>
      </c>
      <c r="BJ604" s="18" t="s">
        <v>133</v>
      </c>
      <c r="BK604" s="155">
        <f>ROUND(I604*H604,2)</f>
        <v>0</v>
      </c>
      <c r="BL604" s="18" t="s">
        <v>220</v>
      </c>
      <c r="BM604" s="18" t="s">
        <v>785</v>
      </c>
    </row>
    <row r="605" spans="2:65" s="11" customFormat="1" x14ac:dyDescent="0.3">
      <c r="B605" s="156"/>
      <c r="D605" s="166" t="s">
        <v>135</v>
      </c>
      <c r="E605" s="164" t="s">
        <v>3</v>
      </c>
      <c r="F605" s="173" t="s">
        <v>777</v>
      </c>
      <c r="H605" s="174">
        <v>2</v>
      </c>
      <c r="L605" s="156"/>
      <c r="M605" s="161"/>
      <c r="N605" s="162"/>
      <c r="O605" s="162"/>
      <c r="P605" s="162"/>
      <c r="Q605" s="162"/>
      <c r="R605" s="162"/>
      <c r="S605" s="162"/>
      <c r="T605" s="163"/>
      <c r="AT605" s="164" t="s">
        <v>135</v>
      </c>
      <c r="AU605" s="164" t="s">
        <v>133</v>
      </c>
      <c r="AV605" s="11" t="s">
        <v>133</v>
      </c>
      <c r="AW605" s="11" t="s">
        <v>35</v>
      </c>
      <c r="AX605" s="11" t="s">
        <v>20</v>
      </c>
      <c r="AY605" s="164" t="s">
        <v>124</v>
      </c>
    </row>
    <row r="606" spans="2:65" s="10" customFormat="1" ht="29.85" customHeight="1" x14ac:dyDescent="0.3">
      <c r="B606" s="131"/>
      <c r="D606" s="141" t="s">
        <v>71</v>
      </c>
      <c r="E606" s="142" t="s">
        <v>786</v>
      </c>
      <c r="F606" s="142" t="s">
        <v>787</v>
      </c>
      <c r="J606" s="143">
        <f>BK606</f>
        <v>0</v>
      </c>
      <c r="L606" s="131"/>
      <c r="M606" s="135"/>
      <c r="N606" s="136"/>
      <c r="O606" s="136"/>
      <c r="P606" s="137">
        <f>SUM(P607:P626)</f>
        <v>37.01979</v>
      </c>
      <c r="Q606" s="136"/>
      <c r="R606" s="137">
        <f>SUM(R607:R626)</f>
        <v>0.32257010000000003</v>
      </c>
      <c r="S606" s="136"/>
      <c r="T606" s="138">
        <f>SUM(T607:T626)</f>
        <v>6.7111900000000002E-2</v>
      </c>
      <c r="AR606" s="132" t="s">
        <v>133</v>
      </c>
      <c r="AT606" s="139" t="s">
        <v>71</v>
      </c>
      <c r="AU606" s="139" t="s">
        <v>20</v>
      </c>
      <c r="AY606" s="132" t="s">
        <v>124</v>
      </c>
      <c r="BK606" s="140">
        <f>SUM(BK607:BK626)</f>
        <v>0</v>
      </c>
    </row>
    <row r="607" spans="2:65" s="1" customFormat="1" ht="22.5" customHeight="1" x14ac:dyDescent="0.3">
      <c r="B607" s="144"/>
      <c r="C607" s="145" t="s">
        <v>788</v>
      </c>
      <c r="D607" s="145" t="s">
        <v>127</v>
      </c>
      <c r="E607" s="146" t="s">
        <v>789</v>
      </c>
      <c r="F607" s="147" t="s">
        <v>790</v>
      </c>
      <c r="G607" s="148" t="s">
        <v>139</v>
      </c>
      <c r="H607" s="149">
        <v>216.49</v>
      </c>
      <c r="I607" s="150"/>
      <c r="J607" s="150">
        <f>ROUND(I607*H607,2)</f>
        <v>0</v>
      </c>
      <c r="K607" s="147" t="s">
        <v>1032</v>
      </c>
      <c r="L607" s="32"/>
      <c r="M607" s="151" t="s">
        <v>3</v>
      </c>
      <c r="N607" s="152" t="s">
        <v>44</v>
      </c>
      <c r="O607" s="153">
        <v>0</v>
      </c>
      <c r="P607" s="153">
        <f>O607*H607</f>
        <v>0</v>
      </c>
      <c r="Q607" s="153">
        <v>0</v>
      </c>
      <c r="R607" s="153">
        <f>Q607*H607</f>
        <v>0</v>
      </c>
      <c r="S607" s="153">
        <v>0</v>
      </c>
      <c r="T607" s="154">
        <f>S607*H607</f>
        <v>0</v>
      </c>
      <c r="AR607" s="18" t="s">
        <v>220</v>
      </c>
      <c r="AT607" s="18" t="s">
        <v>127</v>
      </c>
      <c r="AU607" s="18" t="s">
        <v>133</v>
      </c>
      <c r="AY607" s="18" t="s">
        <v>124</v>
      </c>
      <c r="BE607" s="155">
        <f>IF(N607="základní",J607,0)</f>
        <v>0</v>
      </c>
      <c r="BF607" s="155">
        <f>IF(N607="snížená",J607,0)</f>
        <v>0</v>
      </c>
      <c r="BG607" s="155">
        <f>IF(N607="zákl. přenesená",J607,0)</f>
        <v>0</v>
      </c>
      <c r="BH607" s="155">
        <f>IF(N607="sníž. přenesená",J607,0)</f>
        <v>0</v>
      </c>
      <c r="BI607" s="155">
        <f>IF(N607="nulová",J607,0)</f>
        <v>0</v>
      </c>
      <c r="BJ607" s="18" t="s">
        <v>133</v>
      </c>
      <c r="BK607" s="155">
        <f>ROUND(I607*H607,2)</f>
        <v>0</v>
      </c>
      <c r="BL607" s="18" t="s">
        <v>220</v>
      </c>
      <c r="BM607" s="18" t="s">
        <v>791</v>
      </c>
    </row>
    <row r="608" spans="2:65" s="12" customFormat="1" x14ac:dyDescent="0.3">
      <c r="B608" s="165"/>
      <c r="D608" s="166" t="s">
        <v>135</v>
      </c>
      <c r="E608" s="167" t="s">
        <v>3</v>
      </c>
      <c r="F608" s="168" t="s">
        <v>157</v>
      </c>
      <c r="H608" s="169" t="s">
        <v>3</v>
      </c>
      <c r="L608" s="165"/>
      <c r="M608" s="170"/>
      <c r="N608" s="171"/>
      <c r="O608" s="171"/>
      <c r="P608" s="171"/>
      <c r="Q608" s="171"/>
      <c r="R608" s="171"/>
      <c r="S608" s="171"/>
      <c r="T608" s="172"/>
      <c r="AT608" s="169" t="s">
        <v>135</v>
      </c>
      <c r="AU608" s="169" t="s">
        <v>133</v>
      </c>
      <c r="AV608" s="12" t="s">
        <v>20</v>
      </c>
      <c r="AW608" s="12" t="s">
        <v>35</v>
      </c>
      <c r="AX608" s="12" t="s">
        <v>72</v>
      </c>
      <c r="AY608" s="169" t="s">
        <v>124</v>
      </c>
    </row>
    <row r="609" spans="2:65" s="11" customFormat="1" x14ac:dyDescent="0.3">
      <c r="B609" s="156"/>
      <c r="D609" s="166" t="s">
        <v>135</v>
      </c>
      <c r="E609" s="164" t="s">
        <v>3</v>
      </c>
      <c r="F609" s="173" t="s">
        <v>158</v>
      </c>
      <c r="H609" s="174">
        <v>172.26</v>
      </c>
      <c r="L609" s="156"/>
      <c r="M609" s="161"/>
      <c r="N609" s="162"/>
      <c r="O609" s="162"/>
      <c r="P609" s="162"/>
      <c r="Q609" s="162"/>
      <c r="R609" s="162"/>
      <c r="S609" s="162"/>
      <c r="T609" s="163"/>
      <c r="AT609" s="164" t="s">
        <v>135</v>
      </c>
      <c r="AU609" s="164" t="s">
        <v>133</v>
      </c>
      <c r="AV609" s="11" t="s">
        <v>133</v>
      </c>
      <c r="AW609" s="11" t="s">
        <v>35</v>
      </c>
      <c r="AX609" s="11" t="s">
        <v>72</v>
      </c>
      <c r="AY609" s="164" t="s">
        <v>124</v>
      </c>
    </row>
    <row r="610" spans="2:65" s="11" customFormat="1" x14ac:dyDescent="0.3">
      <c r="B610" s="156"/>
      <c r="D610" s="166" t="s">
        <v>135</v>
      </c>
      <c r="E610" s="164" t="s">
        <v>3</v>
      </c>
      <c r="F610" s="173" t="s">
        <v>159</v>
      </c>
      <c r="H610" s="174">
        <v>44.23</v>
      </c>
      <c r="L610" s="156"/>
      <c r="M610" s="161"/>
      <c r="N610" s="162"/>
      <c r="O610" s="162"/>
      <c r="P610" s="162"/>
      <c r="Q610" s="162"/>
      <c r="R610" s="162"/>
      <c r="S610" s="162"/>
      <c r="T610" s="163"/>
      <c r="AT610" s="164" t="s">
        <v>135</v>
      </c>
      <c r="AU610" s="164" t="s">
        <v>133</v>
      </c>
      <c r="AV610" s="11" t="s">
        <v>133</v>
      </c>
      <c r="AW610" s="11" t="s">
        <v>35</v>
      </c>
      <c r="AX610" s="11" t="s">
        <v>72</v>
      </c>
      <c r="AY610" s="164" t="s">
        <v>124</v>
      </c>
    </row>
    <row r="611" spans="2:65" s="13" customFormat="1" x14ac:dyDescent="0.3">
      <c r="B611" s="175"/>
      <c r="D611" s="157" t="s">
        <v>135</v>
      </c>
      <c r="E611" s="176" t="s">
        <v>3</v>
      </c>
      <c r="F611" s="177" t="s">
        <v>160</v>
      </c>
      <c r="H611" s="178">
        <v>216.49</v>
      </c>
      <c r="L611" s="175"/>
      <c r="M611" s="179"/>
      <c r="N611" s="180"/>
      <c r="O611" s="180"/>
      <c r="P611" s="180"/>
      <c r="Q611" s="180"/>
      <c r="R611" s="180"/>
      <c r="S611" s="180"/>
      <c r="T611" s="181"/>
      <c r="AT611" s="182" t="s">
        <v>135</v>
      </c>
      <c r="AU611" s="182" t="s">
        <v>133</v>
      </c>
      <c r="AV611" s="13" t="s">
        <v>125</v>
      </c>
      <c r="AW611" s="13" t="s">
        <v>35</v>
      </c>
      <c r="AX611" s="13" t="s">
        <v>20</v>
      </c>
      <c r="AY611" s="182" t="s">
        <v>124</v>
      </c>
    </row>
    <row r="612" spans="2:65" s="1" customFormat="1" ht="22.5" customHeight="1" x14ac:dyDescent="0.3">
      <c r="B612" s="144"/>
      <c r="C612" s="145" t="s">
        <v>792</v>
      </c>
      <c r="D612" s="145" t="s">
        <v>127</v>
      </c>
      <c r="E612" s="146" t="s">
        <v>793</v>
      </c>
      <c r="F612" s="147" t="s">
        <v>794</v>
      </c>
      <c r="G612" s="148" t="s">
        <v>139</v>
      </c>
      <c r="H612" s="149">
        <v>216.49</v>
      </c>
      <c r="I612" s="150"/>
      <c r="J612" s="150">
        <f>ROUND(I612*H612,2)</f>
        <v>0</v>
      </c>
      <c r="K612" s="147" t="s">
        <v>131</v>
      </c>
      <c r="L612" s="32"/>
      <c r="M612" s="151" t="s">
        <v>3</v>
      </c>
      <c r="N612" s="152" t="s">
        <v>44</v>
      </c>
      <c r="O612" s="153">
        <v>7.3999999999999996E-2</v>
      </c>
      <c r="P612" s="153">
        <f>O612*H612</f>
        <v>16.02026</v>
      </c>
      <c r="Q612" s="153">
        <v>1E-3</v>
      </c>
      <c r="R612" s="153">
        <f>Q612*H612</f>
        <v>0.21649000000000002</v>
      </c>
      <c r="S612" s="153">
        <v>3.1E-4</v>
      </c>
      <c r="T612" s="154">
        <f>S612*H612</f>
        <v>6.7111900000000002E-2</v>
      </c>
      <c r="AR612" s="18" t="s">
        <v>220</v>
      </c>
      <c r="AT612" s="18" t="s">
        <v>127</v>
      </c>
      <c r="AU612" s="18" t="s">
        <v>133</v>
      </c>
      <c r="AY612" s="18" t="s">
        <v>124</v>
      </c>
      <c r="BE612" s="155">
        <f>IF(N612="základní",J612,0)</f>
        <v>0</v>
      </c>
      <c r="BF612" s="155">
        <f>IF(N612="snížená",J612,0)</f>
        <v>0</v>
      </c>
      <c r="BG612" s="155">
        <f>IF(N612="zákl. přenesená",J612,0)</f>
        <v>0</v>
      </c>
      <c r="BH612" s="155">
        <f>IF(N612="sníž. přenesená",J612,0)</f>
        <v>0</v>
      </c>
      <c r="BI612" s="155">
        <f>IF(N612="nulová",J612,0)</f>
        <v>0</v>
      </c>
      <c r="BJ612" s="18" t="s">
        <v>133</v>
      </c>
      <c r="BK612" s="155">
        <f>ROUND(I612*H612,2)</f>
        <v>0</v>
      </c>
      <c r="BL612" s="18" t="s">
        <v>220</v>
      </c>
      <c r="BM612" s="18" t="s">
        <v>795</v>
      </c>
    </row>
    <row r="613" spans="2:65" s="12" customFormat="1" x14ac:dyDescent="0.3">
      <c r="B613" s="165"/>
      <c r="D613" s="166" t="s">
        <v>135</v>
      </c>
      <c r="E613" s="167" t="s">
        <v>3</v>
      </c>
      <c r="F613" s="168" t="s">
        <v>157</v>
      </c>
      <c r="H613" s="169" t="s">
        <v>3</v>
      </c>
      <c r="L613" s="165"/>
      <c r="M613" s="170"/>
      <c r="N613" s="171"/>
      <c r="O613" s="171"/>
      <c r="P613" s="171"/>
      <c r="Q613" s="171"/>
      <c r="R613" s="171"/>
      <c r="S613" s="171"/>
      <c r="T613" s="172"/>
      <c r="AT613" s="169" t="s">
        <v>135</v>
      </c>
      <c r="AU613" s="169" t="s">
        <v>133</v>
      </c>
      <c r="AV613" s="12" t="s">
        <v>20</v>
      </c>
      <c r="AW613" s="12" t="s">
        <v>35</v>
      </c>
      <c r="AX613" s="12" t="s">
        <v>72</v>
      </c>
      <c r="AY613" s="169" t="s">
        <v>124</v>
      </c>
    </row>
    <row r="614" spans="2:65" s="11" customFormat="1" x14ac:dyDescent="0.3">
      <c r="B614" s="156"/>
      <c r="D614" s="166" t="s">
        <v>135</v>
      </c>
      <c r="E614" s="164" t="s">
        <v>3</v>
      </c>
      <c r="F614" s="173" t="s">
        <v>158</v>
      </c>
      <c r="H614" s="174">
        <v>172.26</v>
      </c>
      <c r="L614" s="156"/>
      <c r="M614" s="161"/>
      <c r="N614" s="162"/>
      <c r="O614" s="162"/>
      <c r="P614" s="162"/>
      <c r="Q614" s="162"/>
      <c r="R614" s="162"/>
      <c r="S614" s="162"/>
      <c r="T614" s="163"/>
      <c r="AT614" s="164" t="s">
        <v>135</v>
      </c>
      <c r="AU614" s="164" t="s">
        <v>133</v>
      </c>
      <c r="AV614" s="11" t="s">
        <v>133</v>
      </c>
      <c r="AW614" s="11" t="s">
        <v>35</v>
      </c>
      <c r="AX614" s="11" t="s">
        <v>72</v>
      </c>
      <c r="AY614" s="164" t="s">
        <v>124</v>
      </c>
    </row>
    <row r="615" spans="2:65" s="11" customFormat="1" x14ac:dyDescent="0.3">
      <c r="B615" s="156"/>
      <c r="D615" s="166" t="s">
        <v>135</v>
      </c>
      <c r="E615" s="164" t="s">
        <v>3</v>
      </c>
      <c r="F615" s="173" t="s">
        <v>159</v>
      </c>
      <c r="H615" s="174">
        <v>44.23</v>
      </c>
      <c r="L615" s="156"/>
      <c r="M615" s="161"/>
      <c r="N615" s="162"/>
      <c r="O615" s="162"/>
      <c r="P615" s="162"/>
      <c r="Q615" s="162"/>
      <c r="R615" s="162"/>
      <c r="S615" s="162"/>
      <c r="T615" s="163"/>
      <c r="AT615" s="164" t="s">
        <v>135</v>
      </c>
      <c r="AU615" s="164" t="s">
        <v>133</v>
      </c>
      <c r="AV615" s="11" t="s">
        <v>133</v>
      </c>
      <c r="AW615" s="11" t="s">
        <v>35</v>
      </c>
      <c r="AX615" s="11" t="s">
        <v>72</v>
      </c>
      <c r="AY615" s="164" t="s">
        <v>124</v>
      </c>
    </row>
    <row r="616" spans="2:65" s="13" customFormat="1" x14ac:dyDescent="0.3">
      <c r="B616" s="175"/>
      <c r="D616" s="157" t="s">
        <v>135</v>
      </c>
      <c r="E616" s="176" t="s">
        <v>3</v>
      </c>
      <c r="F616" s="177" t="s">
        <v>160</v>
      </c>
      <c r="H616" s="178">
        <v>216.49</v>
      </c>
      <c r="L616" s="175"/>
      <c r="M616" s="179"/>
      <c r="N616" s="180"/>
      <c r="O616" s="180"/>
      <c r="P616" s="180"/>
      <c r="Q616" s="180"/>
      <c r="R616" s="180"/>
      <c r="S616" s="180"/>
      <c r="T616" s="181"/>
      <c r="AT616" s="182" t="s">
        <v>135</v>
      </c>
      <c r="AU616" s="182" t="s">
        <v>133</v>
      </c>
      <c r="AV616" s="13" t="s">
        <v>125</v>
      </c>
      <c r="AW616" s="13" t="s">
        <v>35</v>
      </c>
      <c r="AX616" s="13" t="s">
        <v>20</v>
      </c>
      <c r="AY616" s="182" t="s">
        <v>124</v>
      </c>
    </row>
    <row r="617" spans="2:65" s="1" customFormat="1" ht="22.5" customHeight="1" x14ac:dyDescent="0.3">
      <c r="B617" s="144"/>
      <c r="C617" s="145" t="s">
        <v>796</v>
      </c>
      <c r="D617" s="145" t="s">
        <v>127</v>
      </c>
      <c r="E617" s="146" t="s">
        <v>797</v>
      </c>
      <c r="F617" s="147" t="s">
        <v>798</v>
      </c>
      <c r="G617" s="148" t="s">
        <v>139</v>
      </c>
      <c r="H617" s="149">
        <v>216.49</v>
      </c>
      <c r="I617" s="150"/>
      <c r="J617" s="150">
        <f>ROUND(I617*H617,2)</f>
        <v>0</v>
      </c>
      <c r="K617" s="147" t="s">
        <v>131</v>
      </c>
      <c r="L617" s="32"/>
      <c r="M617" s="151" t="s">
        <v>3</v>
      </c>
      <c r="N617" s="152" t="s">
        <v>44</v>
      </c>
      <c r="O617" s="153">
        <v>3.3000000000000002E-2</v>
      </c>
      <c r="P617" s="153">
        <f>O617*H617</f>
        <v>7.1441700000000008</v>
      </c>
      <c r="Q617" s="153">
        <v>2.0000000000000001E-4</v>
      </c>
      <c r="R617" s="153">
        <f>Q617*H617</f>
        <v>4.3298000000000003E-2</v>
      </c>
      <c r="S617" s="153">
        <v>0</v>
      </c>
      <c r="T617" s="154">
        <f>S617*H617</f>
        <v>0</v>
      </c>
      <c r="AR617" s="18" t="s">
        <v>220</v>
      </c>
      <c r="AT617" s="18" t="s">
        <v>127</v>
      </c>
      <c r="AU617" s="18" t="s">
        <v>133</v>
      </c>
      <c r="AY617" s="18" t="s">
        <v>124</v>
      </c>
      <c r="BE617" s="155">
        <f>IF(N617="základní",J617,0)</f>
        <v>0</v>
      </c>
      <c r="BF617" s="155">
        <f>IF(N617="snížená",J617,0)</f>
        <v>0</v>
      </c>
      <c r="BG617" s="155">
        <f>IF(N617="zákl. přenesená",J617,0)</f>
        <v>0</v>
      </c>
      <c r="BH617" s="155">
        <f>IF(N617="sníž. přenesená",J617,0)</f>
        <v>0</v>
      </c>
      <c r="BI617" s="155">
        <f>IF(N617="nulová",J617,0)</f>
        <v>0</v>
      </c>
      <c r="BJ617" s="18" t="s">
        <v>133</v>
      </c>
      <c r="BK617" s="155">
        <f>ROUND(I617*H617,2)</f>
        <v>0</v>
      </c>
      <c r="BL617" s="18" t="s">
        <v>220</v>
      </c>
      <c r="BM617" s="18" t="s">
        <v>799</v>
      </c>
    </row>
    <row r="618" spans="2:65" s="12" customFormat="1" x14ac:dyDescent="0.3">
      <c r="B618" s="165"/>
      <c r="D618" s="166" t="s">
        <v>135</v>
      </c>
      <c r="E618" s="167" t="s">
        <v>3</v>
      </c>
      <c r="F618" s="168" t="s">
        <v>157</v>
      </c>
      <c r="H618" s="169" t="s">
        <v>3</v>
      </c>
      <c r="L618" s="165"/>
      <c r="M618" s="170"/>
      <c r="N618" s="171"/>
      <c r="O618" s="171"/>
      <c r="P618" s="171"/>
      <c r="Q618" s="171"/>
      <c r="R618" s="171"/>
      <c r="S618" s="171"/>
      <c r="T618" s="172"/>
      <c r="AT618" s="169" t="s">
        <v>135</v>
      </c>
      <c r="AU618" s="169" t="s">
        <v>133</v>
      </c>
      <c r="AV618" s="12" t="s">
        <v>20</v>
      </c>
      <c r="AW618" s="12" t="s">
        <v>35</v>
      </c>
      <c r="AX618" s="12" t="s">
        <v>72</v>
      </c>
      <c r="AY618" s="169" t="s">
        <v>124</v>
      </c>
    </row>
    <row r="619" spans="2:65" s="11" customFormat="1" x14ac:dyDescent="0.3">
      <c r="B619" s="156"/>
      <c r="D619" s="166" t="s">
        <v>135</v>
      </c>
      <c r="E619" s="164" t="s">
        <v>3</v>
      </c>
      <c r="F619" s="173" t="s">
        <v>158</v>
      </c>
      <c r="H619" s="174">
        <v>172.26</v>
      </c>
      <c r="L619" s="156"/>
      <c r="M619" s="161"/>
      <c r="N619" s="162"/>
      <c r="O619" s="162"/>
      <c r="P619" s="162"/>
      <c r="Q619" s="162"/>
      <c r="R619" s="162"/>
      <c r="S619" s="162"/>
      <c r="T619" s="163"/>
      <c r="AT619" s="164" t="s">
        <v>135</v>
      </c>
      <c r="AU619" s="164" t="s">
        <v>133</v>
      </c>
      <c r="AV619" s="11" t="s">
        <v>133</v>
      </c>
      <c r="AW619" s="11" t="s">
        <v>35</v>
      </c>
      <c r="AX619" s="11" t="s">
        <v>72</v>
      </c>
      <c r="AY619" s="164" t="s">
        <v>124</v>
      </c>
    </row>
    <row r="620" spans="2:65" s="11" customFormat="1" x14ac:dyDescent="0.3">
      <c r="B620" s="156"/>
      <c r="D620" s="166" t="s">
        <v>135</v>
      </c>
      <c r="E620" s="164" t="s">
        <v>3</v>
      </c>
      <c r="F620" s="173" t="s">
        <v>159</v>
      </c>
      <c r="H620" s="174">
        <v>44.23</v>
      </c>
      <c r="L620" s="156"/>
      <c r="M620" s="161"/>
      <c r="N620" s="162"/>
      <c r="O620" s="162"/>
      <c r="P620" s="162"/>
      <c r="Q620" s="162"/>
      <c r="R620" s="162"/>
      <c r="S620" s="162"/>
      <c r="T620" s="163"/>
      <c r="AT620" s="164" t="s">
        <v>135</v>
      </c>
      <c r="AU620" s="164" t="s">
        <v>133</v>
      </c>
      <c r="AV620" s="11" t="s">
        <v>133</v>
      </c>
      <c r="AW620" s="11" t="s">
        <v>35</v>
      </c>
      <c r="AX620" s="11" t="s">
        <v>72</v>
      </c>
      <c r="AY620" s="164" t="s">
        <v>124</v>
      </c>
    </row>
    <row r="621" spans="2:65" s="13" customFormat="1" x14ac:dyDescent="0.3">
      <c r="B621" s="175"/>
      <c r="D621" s="157" t="s">
        <v>135</v>
      </c>
      <c r="E621" s="176" t="s">
        <v>3</v>
      </c>
      <c r="F621" s="177" t="s">
        <v>160</v>
      </c>
      <c r="H621" s="178">
        <v>216.49</v>
      </c>
      <c r="L621" s="175"/>
      <c r="M621" s="179"/>
      <c r="N621" s="180"/>
      <c r="O621" s="180"/>
      <c r="P621" s="180"/>
      <c r="Q621" s="180"/>
      <c r="R621" s="180"/>
      <c r="S621" s="180"/>
      <c r="T621" s="181"/>
      <c r="AT621" s="182" t="s">
        <v>135</v>
      </c>
      <c r="AU621" s="182" t="s">
        <v>133</v>
      </c>
      <c r="AV621" s="13" t="s">
        <v>125</v>
      </c>
      <c r="AW621" s="13" t="s">
        <v>35</v>
      </c>
      <c r="AX621" s="13" t="s">
        <v>20</v>
      </c>
      <c r="AY621" s="182" t="s">
        <v>124</v>
      </c>
    </row>
    <row r="622" spans="2:65" s="1" customFormat="1" ht="31.5" customHeight="1" x14ac:dyDescent="0.3">
      <c r="B622" s="144"/>
      <c r="C622" s="145" t="s">
        <v>800</v>
      </c>
      <c r="D622" s="145" t="s">
        <v>127</v>
      </c>
      <c r="E622" s="146" t="s">
        <v>801</v>
      </c>
      <c r="F622" s="147" t="s">
        <v>802</v>
      </c>
      <c r="G622" s="148" t="s">
        <v>139</v>
      </c>
      <c r="H622" s="149">
        <v>216.49</v>
      </c>
      <c r="I622" s="150"/>
      <c r="J622" s="150">
        <f>ROUND(I622*H622,2)</f>
        <v>0</v>
      </c>
      <c r="K622" s="147" t="s">
        <v>131</v>
      </c>
      <c r="L622" s="32"/>
      <c r="M622" s="151" t="s">
        <v>3</v>
      </c>
      <c r="N622" s="152" t="s">
        <v>44</v>
      </c>
      <c r="O622" s="153">
        <v>6.4000000000000001E-2</v>
      </c>
      <c r="P622" s="153">
        <f>O622*H622</f>
        <v>13.855360000000001</v>
      </c>
      <c r="Q622" s="153">
        <v>2.9E-4</v>
      </c>
      <c r="R622" s="153">
        <f>Q622*H622</f>
        <v>6.2782100000000007E-2</v>
      </c>
      <c r="S622" s="153">
        <v>0</v>
      </c>
      <c r="T622" s="154">
        <f>S622*H622</f>
        <v>0</v>
      </c>
      <c r="AR622" s="18" t="s">
        <v>220</v>
      </c>
      <c r="AT622" s="18" t="s">
        <v>127</v>
      </c>
      <c r="AU622" s="18" t="s">
        <v>133</v>
      </c>
      <c r="AY622" s="18" t="s">
        <v>124</v>
      </c>
      <c r="BE622" s="155">
        <f>IF(N622="základní",J622,0)</f>
        <v>0</v>
      </c>
      <c r="BF622" s="155">
        <f>IF(N622="snížená",J622,0)</f>
        <v>0</v>
      </c>
      <c r="BG622" s="155">
        <f>IF(N622="zákl. přenesená",J622,0)</f>
        <v>0</v>
      </c>
      <c r="BH622" s="155">
        <f>IF(N622="sníž. přenesená",J622,0)</f>
        <v>0</v>
      </c>
      <c r="BI622" s="155">
        <f>IF(N622="nulová",J622,0)</f>
        <v>0</v>
      </c>
      <c r="BJ622" s="18" t="s">
        <v>133</v>
      </c>
      <c r="BK622" s="155">
        <f>ROUND(I622*H622,2)</f>
        <v>0</v>
      </c>
      <c r="BL622" s="18" t="s">
        <v>220</v>
      </c>
      <c r="BM622" s="18" t="s">
        <v>803</v>
      </c>
    </row>
    <row r="623" spans="2:65" s="12" customFormat="1" x14ac:dyDescent="0.3">
      <c r="B623" s="165"/>
      <c r="D623" s="166" t="s">
        <v>135</v>
      </c>
      <c r="E623" s="167" t="s">
        <v>3</v>
      </c>
      <c r="F623" s="168" t="s">
        <v>157</v>
      </c>
      <c r="H623" s="169" t="s">
        <v>3</v>
      </c>
      <c r="L623" s="165"/>
      <c r="M623" s="170"/>
      <c r="N623" s="171"/>
      <c r="O623" s="171"/>
      <c r="P623" s="171"/>
      <c r="Q623" s="171"/>
      <c r="R623" s="171"/>
      <c r="S623" s="171"/>
      <c r="T623" s="172"/>
      <c r="AT623" s="169" t="s">
        <v>135</v>
      </c>
      <c r="AU623" s="169" t="s">
        <v>133</v>
      </c>
      <c r="AV623" s="12" t="s">
        <v>20</v>
      </c>
      <c r="AW623" s="12" t="s">
        <v>35</v>
      </c>
      <c r="AX623" s="12" t="s">
        <v>72</v>
      </c>
      <c r="AY623" s="169" t="s">
        <v>124</v>
      </c>
    </row>
    <row r="624" spans="2:65" s="11" customFormat="1" x14ac:dyDescent="0.3">
      <c r="B624" s="156"/>
      <c r="D624" s="166" t="s">
        <v>135</v>
      </c>
      <c r="E624" s="164" t="s">
        <v>3</v>
      </c>
      <c r="F624" s="173" t="s">
        <v>158</v>
      </c>
      <c r="H624" s="174">
        <v>172.26</v>
      </c>
      <c r="L624" s="156"/>
      <c r="M624" s="161"/>
      <c r="N624" s="162"/>
      <c r="O624" s="162"/>
      <c r="P624" s="162"/>
      <c r="Q624" s="162"/>
      <c r="R624" s="162"/>
      <c r="S624" s="162"/>
      <c r="T624" s="163"/>
      <c r="AT624" s="164" t="s">
        <v>135</v>
      </c>
      <c r="AU624" s="164" t="s">
        <v>133</v>
      </c>
      <c r="AV624" s="11" t="s">
        <v>133</v>
      </c>
      <c r="AW624" s="11" t="s">
        <v>35</v>
      </c>
      <c r="AX624" s="11" t="s">
        <v>72</v>
      </c>
      <c r="AY624" s="164" t="s">
        <v>124</v>
      </c>
    </row>
    <row r="625" spans="2:65" s="11" customFormat="1" x14ac:dyDescent="0.3">
      <c r="B625" s="156"/>
      <c r="D625" s="166" t="s">
        <v>135</v>
      </c>
      <c r="E625" s="164" t="s">
        <v>3</v>
      </c>
      <c r="F625" s="173" t="s">
        <v>159</v>
      </c>
      <c r="H625" s="174">
        <v>44.23</v>
      </c>
      <c r="L625" s="156"/>
      <c r="M625" s="161"/>
      <c r="N625" s="162"/>
      <c r="O625" s="162"/>
      <c r="P625" s="162"/>
      <c r="Q625" s="162"/>
      <c r="R625" s="162"/>
      <c r="S625" s="162"/>
      <c r="T625" s="163"/>
      <c r="AT625" s="164" t="s">
        <v>135</v>
      </c>
      <c r="AU625" s="164" t="s">
        <v>133</v>
      </c>
      <c r="AV625" s="11" t="s">
        <v>133</v>
      </c>
      <c r="AW625" s="11" t="s">
        <v>35</v>
      </c>
      <c r="AX625" s="11" t="s">
        <v>72</v>
      </c>
      <c r="AY625" s="164" t="s">
        <v>124</v>
      </c>
    </row>
    <row r="626" spans="2:65" s="13" customFormat="1" x14ac:dyDescent="0.3">
      <c r="B626" s="175"/>
      <c r="D626" s="166" t="s">
        <v>135</v>
      </c>
      <c r="E626" s="182" t="s">
        <v>3</v>
      </c>
      <c r="F626" s="183" t="s">
        <v>160</v>
      </c>
      <c r="H626" s="184">
        <v>216.49</v>
      </c>
      <c r="L626" s="175"/>
      <c r="M626" s="179"/>
      <c r="N626" s="180"/>
      <c r="O626" s="180"/>
      <c r="P626" s="180"/>
      <c r="Q626" s="180"/>
      <c r="R626" s="180"/>
      <c r="S626" s="180"/>
      <c r="T626" s="181"/>
      <c r="AT626" s="182" t="s">
        <v>135</v>
      </c>
      <c r="AU626" s="182" t="s">
        <v>133</v>
      </c>
      <c r="AV626" s="13" t="s">
        <v>125</v>
      </c>
      <c r="AW626" s="13" t="s">
        <v>35</v>
      </c>
      <c r="AX626" s="13" t="s">
        <v>20</v>
      </c>
      <c r="AY626" s="182" t="s">
        <v>124</v>
      </c>
    </row>
    <row r="627" spans="2:65" s="10" customFormat="1" ht="37.35" customHeight="1" x14ac:dyDescent="0.35">
      <c r="B627" s="131"/>
      <c r="D627" s="141" t="s">
        <v>71</v>
      </c>
      <c r="E627" s="202" t="s">
        <v>804</v>
      </c>
      <c r="F627" s="202" t="s">
        <v>805</v>
      </c>
      <c r="J627" s="203">
        <f>BK627</f>
        <v>0</v>
      </c>
      <c r="L627" s="131"/>
      <c r="M627" s="135"/>
      <c r="N627" s="136"/>
      <c r="O627" s="136"/>
      <c r="P627" s="137">
        <f>SUM(P628:P634)</f>
        <v>0</v>
      </c>
      <c r="Q627" s="136"/>
      <c r="R627" s="137">
        <f>SUM(R628:R634)</f>
        <v>0</v>
      </c>
      <c r="S627" s="136"/>
      <c r="T627" s="138">
        <f>SUM(T628:T634)</f>
        <v>0</v>
      </c>
      <c r="AR627" s="132" t="s">
        <v>20</v>
      </c>
      <c r="AT627" s="139" t="s">
        <v>71</v>
      </c>
      <c r="AU627" s="139" t="s">
        <v>72</v>
      </c>
      <c r="AY627" s="132" t="s">
        <v>124</v>
      </c>
      <c r="BK627" s="140">
        <f>SUM(BK628:BK634)</f>
        <v>0</v>
      </c>
    </row>
    <row r="628" spans="2:65" s="1" customFormat="1" ht="31.5" customHeight="1" x14ac:dyDescent="0.3">
      <c r="B628" s="144"/>
      <c r="C628" s="145" t="s">
        <v>806</v>
      </c>
      <c r="D628" s="145" t="s">
        <v>127</v>
      </c>
      <c r="E628" s="146" t="s">
        <v>807</v>
      </c>
      <c r="F628" s="147" t="s">
        <v>808</v>
      </c>
      <c r="G628" s="148" t="s">
        <v>401</v>
      </c>
      <c r="H628" s="149">
        <v>1</v>
      </c>
      <c r="I628" s="150"/>
      <c r="J628" s="150">
        <f>ROUND(I628*H628,2)</f>
        <v>0</v>
      </c>
      <c r="K628" s="147" t="s">
        <v>1032</v>
      </c>
      <c r="L628" s="32"/>
      <c r="M628" s="151" t="s">
        <v>3</v>
      </c>
      <c r="N628" s="152" t="s">
        <v>44</v>
      </c>
      <c r="O628" s="153">
        <v>0</v>
      </c>
      <c r="P628" s="153">
        <f>O628*H628</f>
        <v>0</v>
      </c>
      <c r="Q628" s="153">
        <v>0</v>
      </c>
      <c r="R628" s="153">
        <f>Q628*H628</f>
        <v>0</v>
      </c>
      <c r="S628" s="153">
        <v>0</v>
      </c>
      <c r="T628" s="154">
        <f>S628*H628</f>
        <v>0</v>
      </c>
      <c r="AR628" s="18" t="s">
        <v>809</v>
      </c>
      <c r="AT628" s="18" t="s">
        <v>127</v>
      </c>
      <c r="AU628" s="18" t="s">
        <v>20</v>
      </c>
      <c r="AY628" s="18" t="s">
        <v>124</v>
      </c>
      <c r="BE628" s="155">
        <f>IF(N628="základní",J628,0)</f>
        <v>0</v>
      </c>
      <c r="BF628" s="155">
        <f>IF(N628="snížená",J628,0)</f>
        <v>0</v>
      </c>
      <c r="BG628" s="155">
        <f>IF(N628="zákl. přenesená",J628,0)</f>
        <v>0</v>
      </c>
      <c r="BH628" s="155">
        <f>IF(N628="sníž. přenesená",J628,0)</f>
        <v>0</v>
      </c>
      <c r="BI628" s="155">
        <f>IF(N628="nulová",J628,0)</f>
        <v>0</v>
      </c>
      <c r="BJ628" s="18" t="s">
        <v>133</v>
      </c>
      <c r="BK628" s="155">
        <f>ROUND(I628*H628,2)</f>
        <v>0</v>
      </c>
      <c r="BL628" s="18" t="s">
        <v>809</v>
      </c>
      <c r="BM628" s="18" t="s">
        <v>810</v>
      </c>
    </row>
    <row r="629" spans="2:65" s="1" customFormat="1" ht="22.5" customHeight="1" x14ac:dyDescent="0.3">
      <c r="B629" s="144"/>
      <c r="C629" s="145" t="s">
        <v>811</v>
      </c>
      <c r="D629" s="145" t="s">
        <v>127</v>
      </c>
      <c r="E629" s="146" t="s">
        <v>812</v>
      </c>
      <c r="F629" s="147" t="s">
        <v>1030</v>
      </c>
      <c r="G629" s="148" t="s">
        <v>401</v>
      </c>
      <c r="H629" s="149">
        <v>4</v>
      </c>
      <c r="I629" s="150"/>
      <c r="J629" s="150">
        <f>ROUND(I629*H629,2)</f>
        <v>0</v>
      </c>
      <c r="K629" s="147" t="s">
        <v>1032</v>
      </c>
      <c r="L629" s="32"/>
      <c r="M629" s="151" t="s">
        <v>3</v>
      </c>
      <c r="N629" s="152" t="s">
        <v>44</v>
      </c>
      <c r="O629" s="153">
        <v>0</v>
      </c>
      <c r="P629" s="153">
        <f>O629*H629</f>
        <v>0</v>
      </c>
      <c r="Q629" s="153">
        <v>0</v>
      </c>
      <c r="R629" s="153">
        <f>Q629*H629</f>
        <v>0</v>
      </c>
      <c r="S629" s="153">
        <v>0</v>
      </c>
      <c r="T629" s="154">
        <f>S629*H629</f>
        <v>0</v>
      </c>
      <c r="AR629" s="18" t="s">
        <v>809</v>
      </c>
      <c r="AT629" s="18" t="s">
        <v>127</v>
      </c>
      <c r="AU629" s="18" t="s">
        <v>20</v>
      </c>
      <c r="AY629" s="18" t="s">
        <v>124</v>
      </c>
      <c r="BE629" s="155">
        <f>IF(N629="základní",J629,0)</f>
        <v>0</v>
      </c>
      <c r="BF629" s="155">
        <f>IF(N629="snížená",J629,0)</f>
        <v>0</v>
      </c>
      <c r="BG629" s="155">
        <f>IF(N629="zákl. přenesená",J629,0)</f>
        <v>0</v>
      </c>
      <c r="BH629" s="155">
        <f>IF(N629="sníž. přenesená",J629,0)</f>
        <v>0</v>
      </c>
      <c r="BI629" s="155">
        <f>IF(N629="nulová",J629,0)</f>
        <v>0</v>
      </c>
      <c r="BJ629" s="18" t="s">
        <v>133</v>
      </c>
      <c r="BK629" s="155">
        <f>ROUND(I629*H629,2)</f>
        <v>0</v>
      </c>
      <c r="BL629" s="18" t="s">
        <v>809</v>
      </c>
      <c r="BM629" s="18" t="s">
        <v>813</v>
      </c>
    </row>
    <row r="630" spans="2:65" s="1" customFormat="1" ht="22.5" customHeight="1" x14ac:dyDescent="0.3">
      <c r="B630" s="144"/>
      <c r="C630" s="145" t="s">
        <v>814</v>
      </c>
      <c r="D630" s="145" t="s">
        <v>127</v>
      </c>
      <c r="E630" s="146" t="s">
        <v>815</v>
      </c>
      <c r="F630" s="147" t="s">
        <v>1031</v>
      </c>
      <c r="G630" s="148" t="s">
        <v>401</v>
      </c>
      <c r="H630" s="149">
        <v>2</v>
      </c>
      <c r="I630" s="150"/>
      <c r="J630" s="150">
        <f>ROUND(I630*H630,2)</f>
        <v>0</v>
      </c>
      <c r="K630" s="147" t="s">
        <v>1032</v>
      </c>
      <c r="L630" s="32"/>
      <c r="M630" s="151" t="s">
        <v>3</v>
      </c>
      <c r="N630" s="152" t="s">
        <v>44</v>
      </c>
      <c r="O630" s="153">
        <v>0</v>
      </c>
      <c r="P630" s="153">
        <f>O630*H630</f>
        <v>0</v>
      </c>
      <c r="Q630" s="153">
        <v>0</v>
      </c>
      <c r="R630" s="153">
        <f>Q630*H630</f>
        <v>0</v>
      </c>
      <c r="S630" s="153">
        <v>0</v>
      </c>
      <c r="T630" s="154">
        <f>S630*H630</f>
        <v>0</v>
      </c>
      <c r="AR630" s="18" t="s">
        <v>809</v>
      </c>
      <c r="AT630" s="18" t="s">
        <v>127</v>
      </c>
      <c r="AU630" s="18" t="s">
        <v>20</v>
      </c>
      <c r="AY630" s="18" t="s">
        <v>124</v>
      </c>
      <c r="BE630" s="155">
        <f>IF(N630="základní",J630,0)</f>
        <v>0</v>
      </c>
      <c r="BF630" s="155">
        <f>IF(N630="snížená",J630,0)</f>
        <v>0</v>
      </c>
      <c r="BG630" s="155">
        <f>IF(N630="zákl. přenesená",J630,0)</f>
        <v>0</v>
      </c>
      <c r="BH630" s="155">
        <f>IF(N630="sníž. přenesená",J630,0)</f>
        <v>0</v>
      </c>
      <c r="BI630" s="155">
        <f>IF(N630="nulová",J630,0)</f>
        <v>0</v>
      </c>
      <c r="BJ630" s="18" t="s">
        <v>133</v>
      </c>
      <c r="BK630" s="155">
        <f>ROUND(I630*H630,2)</f>
        <v>0</v>
      </c>
      <c r="BL630" s="18" t="s">
        <v>809</v>
      </c>
      <c r="BM630" s="18" t="s">
        <v>816</v>
      </c>
    </row>
    <row r="631" spans="2:65" s="1" customFormat="1" ht="22.5" customHeight="1" x14ac:dyDescent="0.3">
      <c r="B631" s="144"/>
      <c r="C631" s="145" t="s">
        <v>817</v>
      </c>
      <c r="D631" s="145" t="s">
        <v>127</v>
      </c>
      <c r="E631" s="146" t="s">
        <v>818</v>
      </c>
      <c r="F631" s="147" t="s">
        <v>819</v>
      </c>
      <c r="G631" s="148" t="s">
        <v>401</v>
      </c>
      <c r="H631" s="149">
        <v>36</v>
      </c>
      <c r="I631" s="150"/>
      <c r="J631" s="150">
        <f>ROUND(I631*H631,2)</f>
        <v>0</v>
      </c>
      <c r="K631" s="147" t="s">
        <v>1032</v>
      </c>
      <c r="L631" s="32"/>
      <c r="M631" s="151" t="s">
        <v>3</v>
      </c>
      <c r="N631" s="152" t="s">
        <v>44</v>
      </c>
      <c r="O631" s="153">
        <v>0</v>
      </c>
      <c r="P631" s="153">
        <f>O631*H631</f>
        <v>0</v>
      </c>
      <c r="Q631" s="153">
        <v>0</v>
      </c>
      <c r="R631" s="153">
        <f>Q631*H631</f>
        <v>0</v>
      </c>
      <c r="S631" s="153">
        <v>0</v>
      </c>
      <c r="T631" s="154">
        <f>S631*H631</f>
        <v>0</v>
      </c>
      <c r="AR631" s="18" t="s">
        <v>809</v>
      </c>
      <c r="AT631" s="18" t="s">
        <v>127</v>
      </c>
      <c r="AU631" s="18" t="s">
        <v>20</v>
      </c>
      <c r="AY631" s="18" t="s">
        <v>124</v>
      </c>
      <c r="BE631" s="155">
        <f>IF(N631="základní",J631,0)</f>
        <v>0</v>
      </c>
      <c r="BF631" s="155">
        <f>IF(N631="snížená",J631,0)</f>
        <v>0</v>
      </c>
      <c r="BG631" s="155">
        <f>IF(N631="zákl. přenesená",J631,0)</f>
        <v>0</v>
      </c>
      <c r="BH631" s="155">
        <f>IF(N631="sníž. přenesená",J631,0)</f>
        <v>0</v>
      </c>
      <c r="BI631" s="155">
        <f>IF(N631="nulová",J631,0)</f>
        <v>0</v>
      </c>
      <c r="BJ631" s="18" t="s">
        <v>133</v>
      </c>
      <c r="BK631" s="155">
        <f>ROUND(I631*H631,2)</f>
        <v>0</v>
      </c>
      <c r="BL631" s="18" t="s">
        <v>809</v>
      </c>
      <c r="BM631" s="18" t="s">
        <v>820</v>
      </c>
    </row>
    <row r="632" spans="2:65" s="11" customFormat="1" x14ac:dyDescent="0.3">
      <c r="B632" s="156"/>
      <c r="D632" s="166" t="s">
        <v>135</v>
      </c>
      <c r="E632" s="164" t="s">
        <v>3</v>
      </c>
      <c r="F632" s="173" t="s">
        <v>821</v>
      </c>
      <c r="H632" s="174">
        <v>36</v>
      </c>
      <c r="L632" s="156"/>
      <c r="M632" s="161"/>
      <c r="N632" s="162"/>
      <c r="O632" s="162"/>
      <c r="P632" s="162"/>
      <c r="Q632" s="162"/>
      <c r="R632" s="162"/>
      <c r="S632" s="162"/>
      <c r="T632" s="163"/>
      <c r="AT632" s="164" t="s">
        <v>135</v>
      </c>
      <c r="AU632" s="164" t="s">
        <v>20</v>
      </c>
      <c r="AV632" s="11" t="s">
        <v>133</v>
      </c>
      <c r="AW632" s="11" t="s">
        <v>35</v>
      </c>
      <c r="AX632" s="11" t="s">
        <v>20</v>
      </c>
      <c r="AY632" s="164" t="s">
        <v>124</v>
      </c>
    </row>
    <row r="633" spans="2:65" s="1" customFormat="1" ht="22.5" customHeight="1" x14ac:dyDescent="0.3">
      <c r="B633" s="144"/>
      <c r="C633" s="145" t="s">
        <v>822</v>
      </c>
      <c r="D633" s="145" t="s">
        <v>127</v>
      </c>
      <c r="E633" s="146" t="s">
        <v>823</v>
      </c>
      <c r="F633" s="147" t="s">
        <v>824</v>
      </c>
      <c r="G633" s="148" t="s">
        <v>632</v>
      </c>
      <c r="H633" s="149">
        <v>1</v>
      </c>
      <c r="I633" s="150"/>
      <c r="J633" s="150">
        <f>ROUND(I633*H633,2)</f>
        <v>0</v>
      </c>
      <c r="K633" s="147" t="s">
        <v>1032</v>
      </c>
      <c r="L633" s="32"/>
      <c r="M633" s="151" t="s">
        <v>3</v>
      </c>
      <c r="N633" s="152" t="s">
        <v>44</v>
      </c>
      <c r="O633" s="153">
        <v>0</v>
      </c>
      <c r="P633" s="153">
        <f>O633*H633</f>
        <v>0</v>
      </c>
      <c r="Q633" s="153">
        <v>0</v>
      </c>
      <c r="R633" s="153">
        <f>Q633*H633</f>
        <v>0</v>
      </c>
      <c r="S633" s="153">
        <v>0</v>
      </c>
      <c r="T633" s="154">
        <f>S633*H633</f>
        <v>0</v>
      </c>
      <c r="AR633" s="18" t="s">
        <v>809</v>
      </c>
      <c r="AT633" s="18" t="s">
        <v>127</v>
      </c>
      <c r="AU633" s="18" t="s">
        <v>20</v>
      </c>
      <c r="AY633" s="18" t="s">
        <v>124</v>
      </c>
      <c r="BE633" s="155">
        <f>IF(N633="základní",J633,0)</f>
        <v>0</v>
      </c>
      <c r="BF633" s="155">
        <f>IF(N633="snížená",J633,0)</f>
        <v>0</v>
      </c>
      <c r="BG633" s="155">
        <f>IF(N633="zákl. přenesená",J633,0)</f>
        <v>0</v>
      </c>
      <c r="BH633" s="155">
        <f>IF(N633="sníž. přenesená",J633,0)</f>
        <v>0</v>
      </c>
      <c r="BI633" s="155">
        <f>IF(N633="nulová",J633,0)</f>
        <v>0</v>
      </c>
      <c r="BJ633" s="18" t="s">
        <v>133</v>
      </c>
      <c r="BK633" s="155">
        <f>ROUND(I633*H633,2)</f>
        <v>0</v>
      </c>
      <c r="BL633" s="18" t="s">
        <v>809</v>
      </c>
      <c r="BM633" s="18" t="s">
        <v>825</v>
      </c>
    </row>
    <row r="634" spans="2:65" s="1" customFormat="1" ht="22.5" customHeight="1" x14ac:dyDescent="0.3">
      <c r="B634" s="144"/>
      <c r="C634" s="145" t="s">
        <v>826</v>
      </c>
      <c r="D634" s="145" t="s">
        <v>127</v>
      </c>
      <c r="E634" s="146" t="s">
        <v>827</v>
      </c>
      <c r="F634" s="147" t="s">
        <v>828</v>
      </c>
      <c r="G634" s="148" t="s">
        <v>632</v>
      </c>
      <c r="H634" s="149">
        <v>1</v>
      </c>
      <c r="I634" s="150"/>
      <c r="J634" s="150">
        <f>ROUND(I634*H634,2)</f>
        <v>0</v>
      </c>
      <c r="K634" s="147" t="s">
        <v>1032</v>
      </c>
      <c r="L634" s="32"/>
      <c r="M634" s="151" t="s">
        <v>3</v>
      </c>
      <c r="N634" s="204" t="s">
        <v>44</v>
      </c>
      <c r="O634" s="205">
        <v>0</v>
      </c>
      <c r="P634" s="205">
        <f>O634*H634</f>
        <v>0</v>
      </c>
      <c r="Q634" s="205">
        <v>0</v>
      </c>
      <c r="R634" s="205">
        <f>Q634*H634</f>
        <v>0</v>
      </c>
      <c r="S634" s="205">
        <v>0</v>
      </c>
      <c r="T634" s="206">
        <f>S634*H634</f>
        <v>0</v>
      </c>
      <c r="AR634" s="18" t="s">
        <v>809</v>
      </c>
      <c r="AT634" s="18" t="s">
        <v>127</v>
      </c>
      <c r="AU634" s="18" t="s">
        <v>20</v>
      </c>
      <c r="AY634" s="18" t="s">
        <v>124</v>
      </c>
      <c r="BE634" s="155">
        <f>IF(N634="základní",J634,0)</f>
        <v>0</v>
      </c>
      <c r="BF634" s="155">
        <f>IF(N634="snížená",J634,0)</f>
        <v>0</v>
      </c>
      <c r="BG634" s="155">
        <f>IF(N634="zákl. přenesená",J634,0)</f>
        <v>0</v>
      </c>
      <c r="BH634" s="155">
        <f>IF(N634="sníž. přenesená",J634,0)</f>
        <v>0</v>
      </c>
      <c r="BI634" s="155">
        <f>IF(N634="nulová",J634,0)</f>
        <v>0</v>
      </c>
      <c r="BJ634" s="18" t="s">
        <v>133</v>
      </c>
      <c r="BK634" s="155">
        <f>ROUND(I634*H634,2)</f>
        <v>0</v>
      </c>
      <c r="BL634" s="18" t="s">
        <v>809</v>
      </c>
      <c r="BM634" s="18" t="s">
        <v>829</v>
      </c>
    </row>
    <row r="635" spans="2:65" s="1" customFormat="1" ht="6.95" customHeight="1" x14ac:dyDescent="0.3">
      <c r="B635" s="47"/>
      <c r="C635" s="48"/>
      <c r="D635" s="48"/>
      <c r="E635" s="48"/>
      <c r="F635" s="48"/>
      <c r="G635" s="48"/>
      <c r="H635" s="48"/>
      <c r="I635" s="48"/>
      <c r="J635" s="48"/>
      <c r="K635" s="48"/>
      <c r="L635" s="32"/>
    </row>
  </sheetData>
  <autoFilter ref="C91:K91" xr:uid="{00000000-0009-0000-0000-000001000000}"/>
  <mergeCells count="9">
    <mergeCell ref="E82:H82"/>
    <mergeCell ref="E84:H84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tooltip="Krycí list soupisu" display="1) Krycí list soupisu" xr:uid="{00000000-0004-0000-0100-000000000000}"/>
    <hyperlink ref="G1:H1" location="C54" tooltip="Rekapitulace" display="2) Rekapitulace" xr:uid="{00000000-0004-0000-0100-000001000000}"/>
    <hyperlink ref="J1" location="C91" tooltip="Soupis prací" display="3) Soupis prací" xr:uid="{00000000-0004-0000-0100-000002000000}"/>
    <hyperlink ref="L1:V1" location="'Rekapitulace stavby'!C2" tooltip="Rekapitulace stavby" display="Rekapitulace stavby" xr:uid="{00000000-0004-0000-01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R83"/>
  <sheetViews>
    <sheetView showGridLines="0" workbookViewId="0">
      <pane ySplit="1" topLeftCell="A62" activePane="bottomLeft" state="frozen"/>
      <selection pane="bottomLeft" activeCell="I82" sqref="I82"/>
    </sheetView>
  </sheetViews>
  <sheetFormatPr defaultRowHeight="13.5" x14ac:dyDescent="0.3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 x14ac:dyDescent="0.3">
      <c r="A1" s="213"/>
      <c r="B1" s="210"/>
      <c r="C1" s="210"/>
      <c r="D1" s="211" t="s">
        <v>1</v>
      </c>
      <c r="E1" s="210"/>
      <c r="F1" s="212" t="s">
        <v>845</v>
      </c>
      <c r="G1" s="330" t="s">
        <v>846</v>
      </c>
      <c r="H1" s="330"/>
      <c r="I1" s="210"/>
      <c r="J1" s="212" t="s">
        <v>847</v>
      </c>
      <c r="K1" s="211" t="s">
        <v>83</v>
      </c>
      <c r="L1" s="212" t="s">
        <v>848</v>
      </c>
      <c r="M1" s="212"/>
      <c r="N1" s="212"/>
      <c r="O1" s="212"/>
      <c r="P1" s="212"/>
      <c r="Q1" s="212"/>
      <c r="R1" s="212"/>
      <c r="S1" s="212"/>
      <c r="T1" s="212"/>
      <c r="U1" s="214"/>
      <c r="V1" s="214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</row>
    <row r="2" spans="1:70" ht="36.950000000000003" customHeight="1" x14ac:dyDescent="0.3">
      <c r="L2" s="297" t="s">
        <v>6</v>
      </c>
      <c r="M2" s="298"/>
      <c r="N2" s="298"/>
      <c r="O2" s="298"/>
      <c r="P2" s="298"/>
      <c r="Q2" s="298"/>
      <c r="R2" s="298"/>
      <c r="S2" s="298"/>
      <c r="T2" s="298"/>
      <c r="U2" s="298"/>
      <c r="V2" s="298"/>
      <c r="AT2" s="18" t="s">
        <v>82</v>
      </c>
    </row>
    <row r="3" spans="1:70" ht="6.95" customHeight="1" x14ac:dyDescent="0.3">
      <c r="B3" s="19"/>
      <c r="C3" s="20"/>
      <c r="D3" s="20"/>
      <c r="E3" s="20"/>
      <c r="F3" s="20"/>
      <c r="G3" s="20"/>
      <c r="H3" s="20"/>
      <c r="I3" s="20"/>
      <c r="J3" s="20"/>
      <c r="K3" s="21"/>
      <c r="AT3" s="18" t="s">
        <v>20</v>
      </c>
    </row>
    <row r="4" spans="1:70" ht="36.950000000000003" customHeight="1" x14ac:dyDescent="0.3">
      <c r="B4" s="22"/>
      <c r="C4" s="23"/>
      <c r="D4" s="24" t="s">
        <v>84</v>
      </c>
      <c r="E4" s="23"/>
      <c r="F4" s="23"/>
      <c r="G4" s="23"/>
      <c r="H4" s="23"/>
      <c r="I4" s="23"/>
      <c r="J4" s="23"/>
      <c r="K4" s="25"/>
      <c r="M4" s="26" t="s">
        <v>11</v>
      </c>
      <c r="AT4" s="18" t="s">
        <v>4</v>
      </c>
    </row>
    <row r="5" spans="1:70" ht="6.95" customHeight="1" x14ac:dyDescent="0.3">
      <c r="B5" s="22"/>
      <c r="C5" s="23"/>
      <c r="D5" s="23"/>
      <c r="E5" s="23"/>
      <c r="F5" s="23"/>
      <c r="G5" s="23"/>
      <c r="H5" s="23"/>
      <c r="I5" s="23"/>
      <c r="J5" s="23"/>
      <c r="K5" s="25"/>
    </row>
    <row r="6" spans="1:70" ht="15" x14ac:dyDescent="0.3">
      <c r="B6" s="22"/>
      <c r="C6" s="23"/>
      <c r="D6" s="30" t="s">
        <v>15</v>
      </c>
      <c r="E6" s="23"/>
      <c r="F6" s="23"/>
      <c r="G6" s="23"/>
      <c r="H6" s="23"/>
      <c r="I6" s="23"/>
      <c r="J6" s="23"/>
      <c r="K6" s="25"/>
    </row>
    <row r="7" spans="1:70" ht="22.5" customHeight="1" x14ac:dyDescent="0.3">
      <c r="B7" s="22"/>
      <c r="C7" s="23"/>
      <c r="D7" s="23"/>
      <c r="E7" s="331" t="str">
        <f>'Rekapitulace stavby'!K6</f>
        <v>Zateplení obvodového pláště bytového domu U Nemocnice 543 a 544, Mimoň</v>
      </c>
      <c r="F7" s="323"/>
      <c r="G7" s="323"/>
      <c r="H7" s="323"/>
      <c r="I7" s="23"/>
      <c r="J7" s="23"/>
      <c r="K7" s="25"/>
    </row>
    <row r="8" spans="1:70" s="1" customFormat="1" ht="15" x14ac:dyDescent="0.3">
      <c r="B8" s="32"/>
      <c r="C8" s="33"/>
      <c r="D8" s="30" t="s">
        <v>85</v>
      </c>
      <c r="E8" s="33"/>
      <c r="F8" s="33"/>
      <c r="G8" s="33"/>
      <c r="H8" s="33"/>
      <c r="I8" s="33"/>
      <c r="J8" s="33"/>
      <c r="K8" s="36"/>
    </row>
    <row r="9" spans="1:70" s="1" customFormat="1" ht="36.950000000000003" customHeight="1" x14ac:dyDescent="0.3">
      <c r="B9" s="32"/>
      <c r="C9" s="33"/>
      <c r="D9" s="33"/>
      <c r="E9" s="332" t="s">
        <v>830</v>
      </c>
      <c r="F9" s="309"/>
      <c r="G9" s="309"/>
      <c r="H9" s="309"/>
      <c r="I9" s="33"/>
      <c r="J9" s="33"/>
      <c r="K9" s="36"/>
    </row>
    <row r="10" spans="1:70" s="1" customFormat="1" x14ac:dyDescent="0.3">
      <c r="B10" s="32"/>
      <c r="C10" s="33"/>
      <c r="D10" s="33"/>
      <c r="E10" s="33"/>
      <c r="F10" s="33"/>
      <c r="G10" s="33"/>
      <c r="H10" s="33"/>
      <c r="I10" s="33"/>
      <c r="J10" s="33"/>
      <c r="K10" s="36"/>
    </row>
    <row r="11" spans="1:70" s="1" customFormat="1" ht="14.45" customHeight="1" x14ac:dyDescent="0.3">
      <c r="B11" s="32"/>
      <c r="C11" s="33"/>
      <c r="D11" s="30" t="s">
        <v>18</v>
      </c>
      <c r="E11" s="33"/>
      <c r="F11" s="28" t="s">
        <v>3</v>
      </c>
      <c r="G11" s="33"/>
      <c r="H11" s="33"/>
      <c r="I11" s="30" t="s">
        <v>19</v>
      </c>
      <c r="J11" s="28" t="s">
        <v>3</v>
      </c>
      <c r="K11" s="36"/>
    </row>
    <row r="12" spans="1:70" s="1" customFormat="1" ht="14.45" customHeight="1" x14ac:dyDescent="0.3">
      <c r="B12" s="32"/>
      <c r="C12" s="33"/>
      <c r="D12" s="30" t="s">
        <v>21</v>
      </c>
      <c r="E12" s="33"/>
      <c r="F12" s="28" t="s">
        <v>22</v>
      </c>
      <c r="G12" s="33"/>
      <c r="H12" s="33"/>
      <c r="I12" s="30" t="s">
        <v>23</v>
      </c>
      <c r="J12" s="89" t="str">
        <f>'Rekapitulace stavby'!AN8</f>
        <v>09.05.2017</v>
      </c>
      <c r="K12" s="36"/>
    </row>
    <row r="13" spans="1:70" s="1" customFormat="1" ht="10.9" customHeight="1" x14ac:dyDescent="0.3">
      <c r="B13" s="32"/>
      <c r="C13" s="33"/>
      <c r="D13" s="33"/>
      <c r="E13" s="33"/>
      <c r="F13" s="33"/>
      <c r="G13" s="33"/>
      <c r="H13" s="33"/>
      <c r="I13" s="33"/>
      <c r="J13" s="33"/>
      <c r="K13" s="36"/>
    </row>
    <row r="14" spans="1:70" s="1" customFormat="1" ht="14.45" customHeight="1" x14ac:dyDescent="0.3">
      <c r="B14" s="32"/>
      <c r="C14" s="33"/>
      <c r="D14" s="30" t="s">
        <v>27</v>
      </c>
      <c r="E14" s="33"/>
      <c r="F14" s="33"/>
      <c r="G14" s="33"/>
      <c r="H14" s="33"/>
      <c r="I14" s="30" t="s">
        <v>28</v>
      </c>
      <c r="J14" s="28" t="s">
        <v>3</v>
      </c>
      <c r="K14" s="36"/>
    </row>
    <row r="15" spans="1:70" s="1" customFormat="1" ht="18" customHeight="1" x14ac:dyDescent="0.3">
      <c r="B15" s="32"/>
      <c r="C15" s="33"/>
      <c r="D15" s="33"/>
      <c r="E15" s="28" t="s">
        <v>29</v>
      </c>
      <c r="F15" s="33"/>
      <c r="G15" s="33"/>
      <c r="H15" s="33"/>
      <c r="I15" s="30" t="s">
        <v>30</v>
      </c>
      <c r="J15" s="28" t="s">
        <v>3</v>
      </c>
      <c r="K15" s="36"/>
    </row>
    <row r="16" spans="1:70" s="1" customFormat="1" ht="6.95" customHeight="1" x14ac:dyDescent="0.3">
      <c r="B16" s="32"/>
      <c r="C16" s="33"/>
      <c r="D16" s="33"/>
      <c r="E16" s="33"/>
      <c r="F16" s="33"/>
      <c r="G16" s="33"/>
      <c r="H16" s="33"/>
      <c r="I16" s="33"/>
      <c r="J16" s="33"/>
      <c r="K16" s="36"/>
    </row>
    <row r="17" spans="2:11" s="1" customFormat="1" ht="14.45" customHeight="1" x14ac:dyDescent="0.3">
      <c r="B17" s="32"/>
      <c r="C17" s="33"/>
      <c r="D17" s="30" t="s">
        <v>31</v>
      </c>
      <c r="E17" s="33"/>
      <c r="F17" s="33"/>
      <c r="G17" s="33"/>
      <c r="H17" s="33"/>
      <c r="I17" s="30" t="s">
        <v>28</v>
      </c>
      <c r="J17" s="28" t="str">
        <f>IF('Rekapitulace stavby'!AN13="Vyplň údaj","",IF('Rekapitulace stavby'!AN13="","",'Rekapitulace stavby'!AN13))</f>
        <v/>
      </c>
      <c r="K17" s="36"/>
    </row>
    <row r="18" spans="2:11" s="1" customFormat="1" ht="18" customHeight="1" x14ac:dyDescent="0.3">
      <c r="B18" s="32"/>
      <c r="C18" s="33"/>
      <c r="D18" s="33"/>
      <c r="E18" s="28" t="str">
        <f>IF('Rekapitulace stavby'!E14="Vyplň údaj","",IF('Rekapitulace stavby'!E14="","",'Rekapitulace stavby'!E14))</f>
        <v xml:space="preserve"> </v>
      </c>
      <c r="F18" s="33"/>
      <c r="G18" s="33"/>
      <c r="H18" s="33"/>
      <c r="I18" s="30" t="s">
        <v>30</v>
      </c>
      <c r="J18" s="28" t="str">
        <f>IF('Rekapitulace stavby'!AN14="Vyplň údaj","",IF('Rekapitulace stavby'!AN14="","",'Rekapitulace stavby'!AN14))</f>
        <v/>
      </c>
      <c r="K18" s="36"/>
    </row>
    <row r="19" spans="2:11" s="1" customFormat="1" ht="6.95" customHeight="1" x14ac:dyDescent="0.3">
      <c r="B19" s="32"/>
      <c r="C19" s="33"/>
      <c r="D19" s="33"/>
      <c r="E19" s="33"/>
      <c r="F19" s="33"/>
      <c r="G19" s="33"/>
      <c r="H19" s="33"/>
      <c r="I19" s="33"/>
      <c r="J19" s="33"/>
      <c r="K19" s="36"/>
    </row>
    <row r="20" spans="2:11" s="1" customFormat="1" ht="14.45" customHeight="1" x14ac:dyDescent="0.3">
      <c r="B20" s="32"/>
      <c r="C20" s="33"/>
      <c r="D20" s="30" t="s">
        <v>33</v>
      </c>
      <c r="E20" s="33"/>
      <c r="F20" s="33"/>
      <c r="G20" s="33"/>
      <c r="H20" s="33"/>
      <c r="I20" s="30" t="s">
        <v>28</v>
      </c>
      <c r="J20" s="28" t="s">
        <v>3</v>
      </c>
      <c r="K20" s="36"/>
    </row>
    <row r="21" spans="2:11" s="1" customFormat="1" ht="18" customHeight="1" x14ac:dyDescent="0.3">
      <c r="B21" s="32"/>
      <c r="C21" s="33"/>
      <c r="D21" s="33"/>
      <c r="E21" s="28" t="s">
        <v>34</v>
      </c>
      <c r="F21" s="33"/>
      <c r="G21" s="33"/>
      <c r="H21" s="33"/>
      <c r="I21" s="30" t="s">
        <v>30</v>
      </c>
      <c r="J21" s="28" t="s">
        <v>3</v>
      </c>
      <c r="K21" s="36"/>
    </row>
    <row r="22" spans="2:11" s="1" customFormat="1" ht="6.95" customHeight="1" x14ac:dyDescent="0.3">
      <c r="B22" s="32"/>
      <c r="C22" s="33"/>
      <c r="D22" s="33"/>
      <c r="E22" s="33"/>
      <c r="F22" s="33"/>
      <c r="G22" s="33"/>
      <c r="H22" s="33"/>
      <c r="I22" s="33"/>
      <c r="J22" s="33"/>
      <c r="K22" s="36"/>
    </row>
    <row r="23" spans="2:11" s="1" customFormat="1" ht="14.45" customHeight="1" x14ac:dyDescent="0.3">
      <c r="B23" s="32"/>
      <c r="C23" s="33"/>
      <c r="D23" s="30" t="s">
        <v>36</v>
      </c>
      <c r="E23" s="33"/>
      <c r="F23" s="33"/>
      <c r="G23" s="33"/>
      <c r="H23" s="33"/>
      <c r="I23" s="33"/>
      <c r="J23" s="33"/>
      <c r="K23" s="36"/>
    </row>
    <row r="24" spans="2:11" s="6" customFormat="1" ht="22.5" customHeight="1" x14ac:dyDescent="0.3">
      <c r="B24" s="90"/>
      <c r="C24" s="91"/>
      <c r="D24" s="91"/>
      <c r="E24" s="325" t="s">
        <v>3</v>
      </c>
      <c r="F24" s="333"/>
      <c r="G24" s="333"/>
      <c r="H24" s="333"/>
      <c r="I24" s="91"/>
      <c r="J24" s="91"/>
      <c r="K24" s="92"/>
    </row>
    <row r="25" spans="2:11" s="1" customFormat="1" ht="6.95" customHeight="1" x14ac:dyDescent="0.3">
      <c r="B25" s="32"/>
      <c r="C25" s="33"/>
      <c r="D25" s="33"/>
      <c r="E25" s="33"/>
      <c r="F25" s="33"/>
      <c r="G25" s="33"/>
      <c r="H25" s="33"/>
      <c r="I25" s="33"/>
      <c r="J25" s="33"/>
      <c r="K25" s="36"/>
    </row>
    <row r="26" spans="2:11" s="1" customFormat="1" ht="6.95" customHeight="1" x14ac:dyDescent="0.3">
      <c r="B26" s="32"/>
      <c r="C26" s="33"/>
      <c r="D26" s="59"/>
      <c r="E26" s="59"/>
      <c r="F26" s="59"/>
      <c r="G26" s="59"/>
      <c r="H26" s="59"/>
      <c r="I26" s="59"/>
      <c r="J26" s="59"/>
      <c r="K26" s="93"/>
    </row>
    <row r="27" spans="2:11" s="1" customFormat="1" ht="25.35" customHeight="1" x14ac:dyDescent="0.3">
      <c r="B27" s="32"/>
      <c r="C27" s="33"/>
      <c r="D27" s="94" t="s">
        <v>38</v>
      </c>
      <c r="E27" s="33"/>
      <c r="F27" s="33"/>
      <c r="G27" s="33"/>
      <c r="H27" s="33"/>
      <c r="I27" s="33"/>
      <c r="J27" s="95">
        <f>ROUND(J77,2)</f>
        <v>0</v>
      </c>
      <c r="K27" s="36"/>
    </row>
    <row r="28" spans="2:11" s="1" customFormat="1" ht="6.95" customHeight="1" x14ac:dyDescent="0.3">
      <c r="B28" s="32"/>
      <c r="C28" s="33"/>
      <c r="D28" s="59"/>
      <c r="E28" s="59"/>
      <c r="F28" s="59"/>
      <c r="G28" s="59"/>
      <c r="H28" s="59"/>
      <c r="I28" s="59"/>
      <c r="J28" s="59"/>
      <c r="K28" s="93"/>
    </row>
    <row r="29" spans="2:11" s="1" customFormat="1" ht="14.45" customHeight="1" x14ac:dyDescent="0.3">
      <c r="B29" s="32"/>
      <c r="C29" s="33"/>
      <c r="D29" s="33"/>
      <c r="E29" s="33"/>
      <c r="F29" s="37" t="s">
        <v>40</v>
      </c>
      <c r="G29" s="33"/>
      <c r="H29" s="33"/>
      <c r="I29" s="37" t="s">
        <v>39</v>
      </c>
      <c r="J29" s="37" t="s">
        <v>41</v>
      </c>
      <c r="K29" s="36"/>
    </row>
    <row r="30" spans="2:11" s="1" customFormat="1" ht="14.45" customHeight="1" x14ac:dyDescent="0.3">
      <c r="B30" s="32"/>
      <c r="C30" s="33"/>
      <c r="D30" s="40" t="s">
        <v>42</v>
      </c>
      <c r="E30" s="40" t="s">
        <v>43</v>
      </c>
      <c r="F30" s="96">
        <f>ROUND(SUM(BE77:BE82), 2)</f>
        <v>0</v>
      </c>
      <c r="G30" s="33"/>
      <c r="H30" s="33"/>
      <c r="I30" s="97">
        <v>0.21</v>
      </c>
      <c r="J30" s="96">
        <f>ROUND(ROUND((SUM(BE77:BE82)), 2)*I30, 2)</f>
        <v>0</v>
      </c>
      <c r="K30" s="36"/>
    </row>
    <row r="31" spans="2:11" s="1" customFormat="1" ht="14.45" customHeight="1" x14ac:dyDescent="0.3">
      <c r="B31" s="32"/>
      <c r="C31" s="33"/>
      <c r="D31" s="33"/>
      <c r="E31" s="40" t="s">
        <v>44</v>
      </c>
      <c r="F31" s="96">
        <f>ROUND(SUM(BF77:BF82), 2)</f>
        <v>0</v>
      </c>
      <c r="G31" s="33"/>
      <c r="H31" s="33"/>
      <c r="I31" s="97">
        <v>0.15</v>
      </c>
      <c r="J31" s="96">
        <f>ROUND(ROUND((SUM(BF77:BF82)), 2)*I31, 2)</f>
        <v>0</v>
      </c>
      <c r="K31" s="36"/>
    </row>
    <row r="32" spans="2:11" s="1" customFormat="1" ht="14.45" hidden="1" customHeight="1" x14ac:dyDescent="0.3">
      <c r="B32" s="32"/>
      <c r="C32" s="33"/>
      <c r="D32" s="33"/>
      <c r="E32" s="40" t="s">
        <v>45</v>
      </c>
      <c r="F32" s="96">
        <f>ROUND(SUM(BG77:BG82), 2)</f>
        <v>0</v>
      </c>
      <c r="G32" s="33"/>
      <c r="H32" s="33"/>
      <c r="I32" s="97">
        <v>0.21</v>
      </c>
      <c r="J32" s="96">
        <v>0</v>
      </c>
      <c r="K32" s="36"/>
    </row>
    <row r="33" spans="2:11" s="1" customFormat="1" ht="14.45" hidden="1" customHeight="1" x14ac:dyDescent="0.3">
      <c r="B33" s="32"/>
      <c r="C33" s="33"/>
      <c r="D33" s="33"/>
      <c r="E33" s="40" t="s">
        <v>46</v>
      </c>
      <c r="F33" s="96">
        <f>ROUND(SUM(BH77:BH82), 2)</f>
        <v>0</v>
      </c>
      <c r="G33" s="33"/>
      <c r="H33" s="33"/>
      <c r="I33" s="97">
        <v>0.15</v>
      </c>
      <c r="J33" s="96">
        <v>0</v>
      </c>
      <c r="K33" s="36"/>
    </row>
    <row r="34" spans="2:11" s="1" customFormat="1" ht="14.45" hidden="1" customHeight="1" x14ac:dyDescent="0.3">
      <c r="B34" s="32"/>
      <c r="C34" s="33"/>
      <c r="D34" s="33"/>
      <c r="E34" s="40" t="s">
        <v>47</v>
      </c>
      <c r="F34" s="96">
        <f>ROUND(SUM(BI77:BI82), 2)</f>
        <v>0</v>
      </c>
      <c r="G34" s="33"/>
      <c r="H34" s="33"/>
      <c r="I34" s="97">
        <v>0</v>
      </c>
      <c r="J34" s="96">
        <v>0</v>
      </c>
      <c r="K34" s="36"/>
    </row>
    <row r="35" spans="2:11" s="1" customFormat="1" ht="6.95" customHeight="1" x14ac:dyDescent="0.3">
      <c r="B35" s="32"/>
      <c r="C35" s="33"/>
      <c r="D35" s="33"/>
      <c r="E35" s="33"/>
      <c r="F35" s="33"/>
      <c r="G35" s="33"/>
      <c r="H35" s="33"/>
      <c r="I35" s="33"/>
      <c r="J35" s="33"/>
      <c r="K35" s="36"/>
    </row>
    <row r="36" spans="2:11" s="1" customFormat="1" ht="25.35" customHeight="1" x14ac:dyDescent="0.3">
      <c r="B36" s="32"/>
      <c r="C36" s="98"/>
      <c r="D36" s="99" t="s">
        <v>48</v>
      </c>
      <c r="E36" s="62"/>
      <c r="F36" s="62"/>
      <c r="G36" s="100" t="s">
        <v>49</v>
      </c>
      <c r="H36" s="101" t="s">
        <v>50</v>
      </c>
      <c r="I36" s="62"/>
      <c r="J36" s="102">
        <f>SUM(J27:J34)</f>
        <v>0</v>
      </c>
      <c r="K36" s="103"/>
    </row>
    <row r="37" spans="2:11" s="1" customFormat="1" ht="14.45" customHeight="1" x14ac:dyDescent="0.3">
      <c r="B37" s="47"/>
      <c r="C37" s="48"/>
      <c r="D37" s="48"/>
      <c r="E37" s="48"/>
      <c r="F37" s="48"/>
      <c r="G37" s="48"/>
      <c r="H37" s="48"/>
      <c r="I37" s="48"/>
      <c r="J37" s="48"/>
      <c r="K37" s="49"/>
    </row>
    <row r="41" spans="2:11" s="1" customFormat="1" ht="6.95" customHeight="1" x14ac:dyDescent="0.3">
      <c r="B41" s="50"/>
      <c r="C41" s="51"/>
      <c r="D41" s="51"/>
      <c r="E41" s="51"/>
      <c r="F41" s="51"/>
      <c r="G41" s="51"/>
      <c r="H41" s="51"/>
      <c r="I41" s="51"/>
      <c r="J41" s="51"/>
      <c r="K41" s="104"/>
    </row>
    <row r="42" spans="2:11" s="1" customFormat="1" ht="36.950000000000003" customHeight="1" x14ac:dyDescent="0.3">
      <c r="B42" s="32"/>
      <c r="C42" s="24" t="s">
        <v>87</v>
      </c>
      <c r="D42" s="33"/>
      <c r="E42" s="33"/>
      <c r="F42" s="33"/>
      <c r="G42" s="33"/>
      <c r="H42" s="33"/>
      <c r="I42" s="33"/>
      <c r="J42" s="33"/>
      <c r="K42" s="36"/>
    </row>
    <row r="43" spans="2:11" s="1" customFormat="1" ht="6.95" customHeight="1" x14ac:dyDescent="0.3">
      <c r="B43" s="32"/>
      <c r="C43" s="33"/>
      <c r="D43" s="33"/>
      <c r="E43" s="33"/>
      <c r="F43" s="33"/>
      <c r="G43" s="33"/>
      <c r="H43" s="33"/>
      <c r="I43" s="33"/>
      <c r="J43" s="33"/>
      <c r="K43" s="36"/>
    </row>
    <row r="44" spans="2:11" s="1" customFormat="1" ht="14.45" customHeight="1" x14ac:dyDescent="0.3">
      <c r="B44" s="32"/>
      <c r="C44" s="30" t="s">
        <v>15</v>
      </c>
      <c r="D44" s="33"/>
      <c r="E44" s="33"/>
      <c r="F44" s="33"/>
      <c r="G44" s="33"/>
      <c r="H44" s="33"/>
      <c r="I44" s="33"/>
      <c r="J44" s="33"/>
      <c r="K44" s="36"/>
    </row>
    <row r="45" spans="2:11" s="1" customFormat="1" ht="22.5" customHeight="1" x14ac:dyDescent="0.3">
      <c r="B45" s="32"/>
      <c r="C45" s="33"/>
      <c r="D45" s="33"/>
      <c r="E45" s="331" t="str">
        <f>E7</f>
        <v>Zateplení obvodového pláště bytového domu U Nemocnice 543 a 544, Mimoň</v>
      </c>
      <c r="F45" s="309"/>
      <c r="G45" s="309"/>
      <c r="H45" s="309"/>
      <c r="I45" s="33"/>
      <c r="J45" s="33"/>
      <c r="K45" s="36"/>
    </row>
    <row r="46" spans="2:11" s="1" customFormat="1" ht="14.45" customHeight="1" x14ac:dyDescent="0.3">
      <c r="B46" s="32"/>
      <c r="C46" s="30" t="s">
        <v>85</v>
      </c>
      <c r="D46" s="33"/>
      <c r="E46" s="33"/>
      <c r="F46" s="33"/>
      <c r="G46" s="33"/>
      <c r="H46" s="33"/>
      <c r="I46" s="33"/>
      <c r="J46" s="33"/>
      <c r="K46" s="36"/>
    </row>
    <row r="47" spans="2:11" s="1" customFormat="1" ht="23.25" customHeight="1" x14ac:dyDescent="0.3">
      <c r="B47" s="32"/>
      <c r="C47" s="33"/>
      <c r="D47" s="33"/>
      <c r="E47" s="332" t="str">
        <f>E9</f>
        <v>17_42_0200 - Ostatní náklady</v>
      </c>
      <c r="F47" s="309"/>
      <c r="G47" s="309"/>
      <c r="H47" s="309"/>
      <c r="I47" s="33"/>
      <c r="J47" s="33"/>
      <c r="K47" s="36"/>
    </row>
    <row r="48" spans="2:11" s="1" customFormat="1" ht="6.95" customHeight="1" x14ac:dyDescent="0.3">
      <c r="B48" s="32"/>
      <c r="C48" s="33"/>
      <c r="D48" s="33"/>
      <c r="E48" s="33"/>
      <c r="F48" s="33"/>
      <c r="G48" s="33"/>
      <c r="H48" s="33"/>
      <c r="I48" s="33"/>
      <c r="J48" s="33"/>
      <c r="K48" s="36"/>
    </row>
    <row r="49" spans="2:47" s="1" customFormat="1" ht="18" customHeight="1" x14ac:dyDescent="0.3">
      <c r="B49" s="32"/>
      <c r="C49" s="30" t="s">
        <v>21</v>
      </c>
      <c r="D49" s="33"/>
      <c r="E49" s="33"/>
      <c r="F49" s="28" t="str">
        <f>F12</f>
        <v>Mimoň</v>
      </c>
      <c r="G49" s="33"/>
      <c r="H49" s="33"/>
      <c r="I49" s="30" t="s">
        <v>23</v>
      </c>
      <c r="J49" s="89" t="str">
        <f>IF(J12="","",J12)</f>
        <v>09.05.2017</v>
      </c>
      <c r="K49" s="36"/>
    </row>
    <row r="50" spans="2:47" s="1" customFormat="1" ht="6.95" customHeight="1" x14ac:dyDescent="0.3">
      <c r="B50" s="32"/>
      <c r="C50" s="33"/>
      <c r="D50" s="33"/>
      <c r="E50" s="33"/>
      <c r="F50" s="33"/>
      <c r="G50" s="33"/>
      <c r="H50" s="33"/>
      <c r="I50" s="33"/>
      <c r="J50" s="33"/>
      <c r="K50" s="36"/>
    </row>
    <row r="51" spans="2:47" s="1" customFormat="1" ht="15" x14ac:dyDescent="0.3">
      <c r="B51" s="32"/>
      <c r="C51" s="30" t="s">
        <v>27</v>
      </c>
      <c r="D51" s="33"/>
      <c r="E51" s="33"/>
      <c r="F51" s="28" t="str">
        <f>E15</f>
        <v>OÚ Mimoň</v>
      </c>
      <c r="G51" s="33"/>
      <c r="H51" s="33"/>
      <c r="I51" s="30" t="s">
        <v>33</v>
      </c>
      <c r="J51" s="28" t="str">
        <f>E21</f>
        <v>Jiří Schneider</v>
      </c>
      <c r="K51" s="36"/>
    </row>
    <row r="52" spans="2:47" s="1" customFormat="1" ht="14.45" customHeight="1" x14ac:dyDescent="0.3">
      <c r="B52" s="32"/>
      <c r="C52" s="30" t="s">
        <v>31</v>
      </c>
      <c r="D52" s="33"/>
      <c r="E52" s="33"/>
      <c r="F52" s="28" t="str">
        <f>IF(E18="","",E18)</f>
        <v xml:space="preserve"> </v>
      </c>
      <c r="G52" s="33"/>
      <c r="H52" s="33"/>
      <c r="I52" s="33"/>
      <c r="J52" s="33"/>
      <c r="K52" s="36"/>
    </row>
    <row r="53" spans="2:47" s="1" customFormat="1" ht="10.35" customHeight="1" x14ac:dyDescent="0.3">
      <c r="B53" s="32"/>
      <c r="C53" s="33"/>
      <c r="D53" s="33"/>
      <c r="E53" s="33"/>
      <c r="F53" s="33"/>
      <c r="G53" s="33"/>
      <c r="H53" s="33"/>
      <c r="I53" s="33"/>
      <c r="J53" s="33"/>
      <c r="K53" s="36"/>
    </row>
    <row r="54" spans="2:47" s="1" customFormat="1" ht="29.25" customHeight="1" x14ac:dyDescent="0.3">
      <c r="B54" s="32"/>
      <c r="C54" s="105" t="s">
        <v>88</v>
      </c>
      <c r="D54" s="98"/>
      <c r="E54" s="98"/>
      <c r="F54" s="98"/>
      <c r="G54" s="98"/>
      <c r="H54" s="98"/>
      <c r="I54" s="98"/>
      <c r="J54" s="106" t="s">
        <v>89</v>
      </c>
      <c r="K54" s="107"/>
    </row>
    <row r="55" spans="2:47" s="1" customFormat="1" ht="10.35" customHeight="1" x14ac:dyDescent="0.3">
      <c r="B55" s="32"/>
      <c r="C55" s="33"/>
      <c r="D55" s="33"/>
      <c r="E55" s="33"/>
      <c r="F55" s="33"/>
      <c r="G55" s="33"/>
      <c r="H55" s="33"/>
      <c r="I55" s="33"/>
      <c r="J55" s="33"/>
      <c r="K55" s="36"/>
    </row>
    <row r="56" spans="2:47" s="1" customFormat="1" ht="29.25" customHeight="1" x14ac:dyDescent="0.3">
      <c r="B56" s="32"/>
      <c r="C56" s="108" t="s">
        <v>90</v>
      </c>
      <c r="D56" s="33"/>
      <c r="E56" s="33"/>
      <c r="F56" s="33"/>
      <c r="G56" s="33"/>
      <c r="H56" s="33"/>
      <c r="I56" s="33"/>
      <c r="J56" s="95">
        <f>J77</f>
        <v>0</v>
      </c>
      <c r="K56" s="36"/>
      <c r="AU56" s="18" t="s">
        <v>91</v>
      </c>
    </row>
    <row r="57" spans="2:47" s="7" customFormat="1" ht="24.95" customHeight="1" x14ac:dyDescent="0.3">
      <c r="B57" s="109"/>
      <c r="C57" s="110"/>
      <c r="D57" s="111" t="s">
        <v>107</v>
      </c>
      <c r="E57" s="112"/>
      <c r="F57" s="112"/>
      <c r="G57" s="112"/>
      <c r="H57" s="112"/>
      <c r="I57" s="112"/>
      <c r="J57" s="113">
        <f>J78</f>
        <v>0</v>
      </c>
      <c r="K57" s="114"/>
    </row>
    <row r="58" spans="2:47" s="1" customFormat="1" ht="21.75" customHeight="1" x14ac:dyDescent="0.3">
      <c r="B58" s="32"/>
      <c r="C58" s="33"/>
      <c r="D58" s="33"/>
      <c r="E58" s="33"/>
      <c r="F58" s="33"/>
      <c r="G58" s="33"/>
      <c r="H58" s="33"/>
      <c r="I58" s="33"/>
      <c r="J58" s="33"/>
      <c r="K58" s="36"/>
    </row>
    <row r="59" spans="2:47" s="1" customFormat="1" ht="6.95" customHeight="1" x14ac:dyDescent="0.3">
      <c r="B59" s="47"/>
      <c r="C59" s="48"/>
      <c r="D59" s="48"/>
      <c r="E59" s="48"/>
      <c r="F59" s="48"/>
      <c r="G59" s="48"/>
      <c r="H59" s="48"/>
      <c r="I59" s="48"/>
      <c r="J59" s="48"/>
      <c r="K59" s="49"/>
    </row>
    <row r="63" spans="2:47" s="1" customFormat="1" ht="6.95" customHeight="1" x14ac:dyDescent="0.3">
      <c r="B63" s="50"/>
      <c r="C63" s="51"/>
      <c r="D63" s="51"/>
      <c r="E63" s="51"/>
      <c r="F63" s="51"/>
      <c r="G63" s="51"/>
      <c r="H63" s="51"/>
      <c r="I63" s="51"/>
      <c r="J63" s="51"/>
      <c r="K63" s="51"/>
      <c r="L63" s="32"/>
    </row>
    <row r="64" spans="2:47" s="1" customFormat="1" ht="36.950000000000003" customHeight="1" x14ac:dyDescent="0.3">
      <c r="B64" s="32"/>
      <c r="C64" s="52" t="s">
        <v>108</v>
      </c>
      <c r="L64" s="32"/>
    </row>
    <row r="65" spans="2:65" s="1" customFormat="1" ht="6.95" customHeight="1" x14ac:dyDescent="0.3">
      <c r="B65" s="32"/>
      <c r="L65" s="32"/>
    </row>
    <row r="66" spans="2:65" s="1" customFormat="1" ht="14.45" customHeight="1" x14ac:dyDescent="0.3">
      <c r="B66" s="32"/>
      <c r="C66" s="54" t="s">
        <v>15</v>
      </c>
      <c r="L66" s="32"/>
    </row>
    <row r="67" spans="2:65" s="1" customFormat="1" ht="22.5" customHeight="1" x14ac:dyDescent="0.3">
      <c r="B67" s="32"/>
      <c r="E67" s="329" t="str">
        <f>E7</f>
        <v>Zateplení obvodového pláště bytového domu U Nemocnice 543 a 544, Mimoň</v>
      </c>
      <c r="F67" s="304"/>
      <c r="G67" s="304"/>
      <c r="H67" s="304"/>
      <c r="L67" s="32"/>
    </row>
    <row r="68" spans="2:65" s="1" customFormat="1" ht="14.45" customHeight="1" x14ac:dyDescent="0.3">
      <c r="B68" s="32"/>
      <c r="C68" s="54" t="s">
        <v>85</v>
      </c>
      <c r="L68" s="32"/>
    </row>
    <row r="69" spans="2:65" s="1" customFormat="1" ht="23.25" customHeight="1" x14ac:dyDescent="0.3">
      <c r="B69" s="32"/>
      <c r="E69" s="301" t="str">
        <f>E9</f>
        <v>17_42_0200 - Ostatní náklady</v>
      </c>
      <c r="F69" s="304"/>
      <c r="G69" s="304"/>
      <c r="H69" s="304"/>
      <c r="L69" s="32"/>
    </row>
    <row r="70" spans="2:65" s="1" customFormat="1" ht="6.95" customHeight="1" x14ac:dyDescent="0.3">
      <c r="B70" s="32"/>
      <c r="L70" s="32"/>
    </row>
    <row r="71" spans="2:65" s="1" customFormat="1" ht="18" customHeight="1" x14ac:dyDescent="0.3">
      <c r="B71" s="32"/>
      <c r="C71" s="54" t="s">
        <v>21</v>
      </c>
      <c r="F71" s="121" t="str">
        <f>F12</f>
        <v>Mimoň</v>
      </c>
      <c r="I71" s="54" t="s">
        <v>23</v>
      </c>
      <c r="J71" s="58" t="str">
        <f>IF(J12="","",J12)</f>
        <v>09.05.2017</v>
      </c>
      <c r="L71" s="32"/>
    </row>
    <row r="72" spans="2:65" s="1" customFormat="1" ht="6.95" customHeight="1" x14ac:dyDescent="0.3">
      <c r="B72" s="32"/>
      <c r="L72" s="32"/>
    </row>
    <row r="73" spans="2:65" s="1" customFormat="1" ht="15" x14ac:dyDescent="0.3">
      <c r="B73" s="32"/>
      <c r="C73" s="54" t="s">
        <v>27</v>
      </c>
      <c r="F73" s="121" t="str">
        <f>E15</f>
        <v>OÚ Mimoň</v>
      </c>
      <c r="I73" s="54" t="s">
        <v>33</v>
      </c>
      <c r="J73" s="121" t="str">
        <f>E21</f>
        <v>Jiří Schneider</v>
      </c>
      <c r="L73" s="32"/>
    </row>
    <row r="74" spans="2:65" s="1" customFormat="1" ht="14.45" customHeight="1" x14ac:dyDescent="0.3">
      <c r="B74" s="32"/>
      <c r="C74" s="54" t="s">
        <v>31</v>
      </c>
      <c r="F74" s="121" t="str">
        <f>IF(E18="","",E18)</f>
        <v xml:space="preserve"> </v>
      </c>
      <c r="L74" s="32"/>
    </row>
    <row r="75" spans="2:65" s="1" customFormat="1" ht="10.35" customHeight="1" x14ac:dyDescent="0.3">
      <c r="B75" s="32"/>
      <c r="L75" s="32"/>
    </row>
    <row r="76" spans="2:65" s="9" customFormat="1" ht="29.25" customHeight="1" x14ac:dyDescent="0.3">
      <c r="B76" s="122"/>
      <c r="C76" s="123" t="s">
        <v>109</v>
      </c>
      <c r="D76" s="124" t="s">
        <v>57</v>
      </c>
      <c r="E76" s="124" t="s">
        <v>53</v>
      </c>
      <c r="F76" s="124" t="s">
        <v>110</v>
      </c>
      <c r="G76" s="124" t="s">
        <v>111</v>
      </c>
      <c r="H76" s="124" t="s">
        <v>112</v>
      </c>
      <c r="I76" s="125" t="s">
        <v>113</v>
      </c>
      <c r="J76" s="124" t="s">
        <v>89</v>
      </c>
      <c r="K76" s="126" t="s">
        <v>114</v>
      </c>
      <c r="L76" s="122"/>
      <c r="M76" s="64" t="s">
        <v>115</v>
      </c>
      <c r="N76" s="65" t="s">
        <v>42</v>
      </c>
      <c r="O76" s="65" t="s">
        <v>116</v>
      </c>
      <c r="P76" s="65" t="s">
        <v>117</v>
      </c>
      <c r="Q76" s="65" t="s">
        <v>118</v>
      </c>
      <c r="R76" s="65" t="s">
        <v>119</v>
      </c>
      <c r="S76" s="65" t="s">
        <v>120</v>
      </c>
      <c r="T76" s="66" t="s">
        <v>121</v>
      </c>
    </row>
    <row r="77" spans="2:65" s="1" customFormat="1" ht="29.25" customHeight="1" x14ac:dyDescent="0.35">
      <c r="B77" s="32"/>
      <c r="C77" s="68" t="s">
        <v>90</v>
      </c>
      <c r="J77" s="127">
        <f>BK77</f>
        <v>0</v>
      </c>
      <c r="L77" s="32"/>
      <c r="M77" s="67"/>
      <c r="N77" s="59"/>
      <c r="O77" s="59"/>
      <c r="P77" s="128">
        <f>P78</f>
        <v>0</v>
      </c>
      <c r="Q77" s="59"/>
      <c r="R77" s="128">
        <f>R78</f>
        <v>0</v>
      </c>
      <c r="S77" s="59"/>
      <c r="T77" s="129">
        <f>T78</f>
        <v>0</v>
      </c>
      <c r="AT77" s="18" t="s">
        <v>71</v>
      </c>
      <c r="AU77" s="18" t="s">
        <v>91</v>
      </c>
      <c r="BK77" s="130">
        <f>BK78</f>
        <v>0</v>
      </c>
    </row>
    <row r="78" spans="2:65" s="10" customFormat="1" ht="37.35" customHeight="1" x14ac:dyDescent="0.35">
      <c r="B78" s="131"/>
      <c r="D78" s="141" t="s">
        <v>71</v>
      </c>
      <c r="E78" s="202" t="s">
        <v>804</v>
      </c>
      <c r="F78" s="202" t="s">
        <v>805</v>
      </c>
      <c r="J78" s="203">
        <f>BK78</f>
        <v>0</v>
      </c>
      <c r="L78" s="131"/>
      <c r="M78" s="135"/>
      <c r="N78" s="136"/>
      <c r="O78" s="136"/>
      <c r="P78" s="137">
        <f>SUM(P79:P82)</f>
        <v>0</v>
      </c>
      <c r="Q78" s="136"/>
      <c r="R78" s="137">
        <f>SUM(R79:R82)</f>
        <v>0</v>
      </c>
      <c r="S78" s="136"/>
      <c r="T78" s="138">
        <f>SUM(T79:T82)</f>
        <v>0</v>
      </c>
      <c r="AR78" s="132" t="s">
        <v>20</v>
      </c>
      <c r="AT78" s="139" t="s">
        <v>71</v>
      </c>
      <c r="AU78" s="139" t="s">
        <v>72</v>
      </c>
      <c r="AY78" s="132" t="s">
        <v>124</v>
      </c>
      <c r="BK78" s="140">
        <f>SUM(BK79:BK82)</f>
        <v>0</v>
      </c>
    </row>
    <row r="79" spans="2:65" s="1" customFormat="1" ht="22.5" customHeight="1" x14ac:dyDescent="0.3">
      <c r="B79" s="144"/>
      <c r="C79" s="145" t="s">
        <v>20</v>
      </c>
      <c r="D79" s="145" t="s">
        <v>127</v>
      </c>
      <c r="E79" s="146" t="s">
        <v>831</v>
      </c>
      <c r="F79" s="147" t="s">
        <v>832</v>
      </c>
      <c r="G79" s="148" t="s">
        <v>632</v>
      </c>
      <c r="H79" s="149">
        <v>1</v>
      </c>
      <c r="I79" s="150"/>
      <c r="J79" s="150">
        <f>ROUND(I79*H79,2)</f>
        <v>0</v>
      </c>
      <c r="K79" s="147" t="s">
        <v>1032</v>
      </c>
      <c r="L79" s="32"/>
      <c r="M79" s="151" t="s">
        <v>3</v>
      </c>
      <c r="N79" s="152" t="s">
        <v>44</v>
      </c>
      <c r="O79" s="153">
        <v>0</v>
      </c>
      <c r="P79" s="153">
        <f>O79*H79</f>
        <v>0</v>
      </c>
      <c r="Q79" s="153">
        <v>0</v>
      </c>
      <c r="R79" s="153">
        <f>Q79*H79</f>
        <v>0</v>
      </c>
      <c r="S79" s="153">
        <v>0</v>
      </c>
      <c r="T79" s="154">
        <f>S79*H79</f>
        <v>0</v>
      </c>
      <c r="AR79" s="18" t="s">
        <v>809</v>
      </c>
      <c r="AT79" s="18" t="s">
        <v>127</v>
      </c>
      <c r="AU79" s="18" t="s">
        <v>20</v>
      </c>
      <c r="AY79" s="18" t="s">
        <v>124</v>
      </c>
      <c r="BE79" s="155">
        <f>IF(N79="základní",J79,0)</f>
        <v>0</v>
      </c>
      <c r="BF79" s="155">
        <f>IF(N79="snížená",J79,0)</f>
        <v>0</v>
      </c>
      <c r="BG79" s="155">
        <f>IF(N79="zákl. přenesená",J79,0)</f>
        <v>0</v>
      </c>
      <c r="BH79" s="155">
        <f>IF(N79="sníž. přenesená",J79,0)</f>
        <v>0</v>
      </c>
      <c r="BI79" s="155">
        <f>IF(N79="nulová",J79,0)</f>
        <v>0</v>
      </c>
      <c r="BJ79" s="18" t="s">
        <v>133</v>
      </c>
      <c r="BK79" s="155">
        <f>ROUND(I79*H79,2)</f>
        <v>0</v>
      </c>
      <c r="BL79" s="18" t="s">
        <v>809</v>
      </c>
      <c r="BM79" s="18" t="s">
        <v>833</v>
      </c>
    </row>
    <row r="80" spans="2:65" s="1" customFormat="1" ht="22.5" customHeight="1" x14ac:dyDescent="0.3">
      <c r="B80" s="144"/>
      <c r="C80" s="145" t="s">
        <v>133</v>
      </c>
      <c r="D80" s="145" t="s">
        <v>127</v>
      </c>
      <c r="E80" s="146" t="s">
        <v>834</v>
      </c>
      <c r="F80" s="147" t="s">
        <v>835</v>
      </c>
      <c r="G80" s="148" t="s">
        <v>632</v>
      </c>
      <c r="H80" s="149">
        <v>1</v>
      </c>
      <c r="I80" s="150"/>
      <c r="J80" s="150">
        <f>ROUND(I80*H80,2)</f>
        <v>0</v>
      </c>
      <c r="K80" s="147" t="s">
        <v>1032</v>
      </c>
      <c r="L80" s="32"/>
      <c r="M80" s="151" t="s">
        <v>3</v>
      </c>
      <c r="N80" s="152" t="s">
        <v>44</v>
      </c>
      <c r="O80" s="153">
        <v>0</v>
      </c>
      <c r="P80" s="153">
        <f>O80*H80</f>
        <v>0</v>
      </c>
      <c r="Q80" s="153">
        <v>0</v>
      </c>
      <c r="R80" s="153">
        <f>Q80*H80</f>
        <v>0</v>
      </c>
      <c r="S80" s="153">
        <v>0</v>
      </c>
      <c r="T80" s="154">
        <f>S80*H80</f>
        <v>0</v>
      </c>
      <c r="AR80" s="18" t="s">
        <v>809</v>
      </c>
      <c r="AT80" s="18" t="s">
        <v>127</v>
      </c>
      <c r="AU80" s="18" t="s">
        <v>20</v>
      </c>
      <c r="AY80" s="18" t="s">
        <v>124</v>
      </c>
      <c r="BE80" s="155">
        <f>IF(N80="základní",J80,0)</f>
        <v>0</v>
      </c>
      <c r="BF80" s="155">
        <f>IF(N80="snížená",J80,0)</f>
        <v>0</v>
      </c>
      <c r="BG80" s="155">
        <f>IF(N80="zákl. přenesená",J80,0)</f>
        <v>0</v>
      </c>
      <c r="BH80" s="155">
        <f>IF(N80="sníž. přenesená",J80,0)</f>
        <v>0</v>
      </c>
      <c r="BI80" s="155">
        <f>IF(N80="nulová",J80,0)</f>
        <v>0</v>
      </c>
      <c r="BJ80" s="18" t="s">
        <v>133</v>
      </c>
      <c r="BK80" s="155">
        <f>ROUND(I80*H80,2)</f>
        <v>0</v>
      </c>
      <c r="BL80" s="18" t="s">
        <v>809</v>
      </c>
      <c r="BM80" s="18" t="s">
        <v>836</v>
      </c>
    </row>
    <row r="81" spans="2:65" s="1" customFormat="1" ht="31.5" customHeight="1" x14ac:dyDescent="0.3">
      <c r="B81" s="144"/>
      <c r="C81" s="145" t="s">
        <v>125</v>
      </c>
      <c r="D81" s="145" t="s">
        <v>127</v>
      </c>
      <c r="E81" s="146" t="s">
        <v>837</v>
      </c>
      <c r="F81" s="147" t="s">
        <v>838</v>
      </c>
      <c r="G81" s="148" t="s">
        <v>632</v>
      </c>
      <c r="H81" s="149">
        <v>1</v>
      </c>
      <c r="I81" s="150"/>
      <c r="J81" s="150">
        <f>ROUND(I81*H81,2)</f>
        <v>0</v>
      </c>
      <c r="K81" s="147" t="s">
        <v>1032</v>
      </c>
      <c r="L81" s="32"/>
      <c r="M81" s="151" t="s">
        <v>3</v>
      </c>
      <c r="N81" s="152" t="s">
        <v>44</v>
      </c>
      <c r="O81" s="153">
        <v>0</v>
      </c>
      <c r="P81" s="153">
        <f>O81*H81</f>
        <v>0</v>
      </c>
      <c r="Q81" s="153">
        <v>0</v>
      </c>
      <c r="R81" s="153">
        <f>Q81*H81</f>
        <v>0</v>
      </c>
      <c r="S81" s="153">
        <v>0</v>
      </c>
      <c r="T81" s="154">
        <f>S81*H81</f>
        <v>0</v>
      </c>
      <c r="AR81" s="18" t="s">
        <v>809</v>
      </c>
      <c r="AT81" s="18" t="s">
        <v>127</v>
      </c>
      <c r="AU81" s="18" t="s">
        <v>20</v>
      </c>
      <c r="AY81" s="18" t="s">
        <v>124</v>
      </c>
      <c r="BE81" s="155">
        <f>IF(N81="základní",J81,0)</f>
        <v>0</v>
      </c>
      <c r="BF81" s="155">
        <f>IF(N81="snížená",J81,0)</f>
        <v>0</v>
      </c>
      <c r="BG81" s="155">
        <f>IF(N81="zákl. přenesená",J81,0)</f>
        <v>0</v>
      </c>
      <c r="BH81" s="155">
        <f>IF(N81="sníž. přenesená",J81,0)</f>
        <v>0</v>
      </c>
      <c r="BI81" s="155">
        <f>IF(N81="nulová",J81,0)</f>
        <v>0</v>
      </c>
      <c r="BJ81" s="18" t="s">
        <v>133</v>
      </c>
      <c r="BK81" s="155">
        <f>ROUND(I81*H81,2)</f>
        <v>0</v>
      </c>
      <c r="BL81" s="18" t="s">
        <v>809</v>
      </c>
      <c r="BM81" s="18" t="s">
        <v>839</v>
      </c>
    </row>
    <row r="82" spans="2:65" s="1" customFormat="1" ht="31.5" customHeight="1" x14ac:dyDescent="0.3">
      <c r="B82" s="144"/>
      <c r="C82" s="145" t="s">
        <v>132</v>
      </c>
      <c r="D82" s="145" t="s">
        <v>127</v>
      </c>
      <c r="E82" s="146" t="s">
        <v>840</v>
      </c>
      <c r="F82" s="147" t="s">
        <v>1034</v>
      </c>
      <c r="G82" s="148" t="s">
        <v>632</v>
      </c>
      <c r="H82" s="149">
        <v>1</v>
      </c>
      <c r="I82" s="150"/>
      <c r="J82" s="150">
        <f>ROUND(I82*H82,2)</f>
        <v>0</v>
      </c>
      <c r="K82" s="147" t="s">
        <v>1032</v>
      </c>
      <c r="L82" s="32"/>
      <c r="M82" s="151" t="s">
        <v>3</v>
      </c>
      <c r="N82" s="204" t="s">
        <v>44</v>
      </c>
      <c r="O82" s="205">
        <v>0</v>
      </c>
      <c r="P82" s="205">
        <f>O82*H82</f>
        <v>0</v>
      </c>
      <c r="Q82" s="205">
        <v>0</v>
      </c>
      <c r="R82" s="205">
        <f>Q82*H82</f>
        <v>0</v>
      </c>
      <c r="S82" s="205">
        <v>0</v>
      </c>
      <c r="T82" s="206">
        <f>S82*H82</f>
        <v>0</v>
      </c>
      <c r="AR82" s="18" t="s">
        <v>809</v>
      </c>
      <c r="AT82" s="18" t="s">
        <v>127</v>
      </c>
      <c r="AU82" s="18" t="s">
        <v>20</v>
      </c>
      <c r="AY82" s="18" t="s">
        <v>124</v>
      </c>
      <c r="BE82" s="155">
        <f>IF(N82="základní",J82,0)</f>
        <v>0</v>
      </c>
      <c r="BF82" s="155">
        <f>IF(N82="snížená",J82,0)</f>
        <v>0</v>
      </c>
      <c r="BG82" s="155">
        <f>IF(N82="zákl. přenesená",J82,0)</f>
        <v>0</v>
      </c>
      <c r="BH82" s="155">
        <f>IF(N82="sníž. přenesená",J82,0)</f>
        <v>0</v>
      </c>
      <c r="BI82" s="155">
        <f>IF(N82="nulová",J82,0)</f>
        <v>0</v>
      </c>
      <c r="BJ82" s="18" t="s">
        <v>133</v>
      </c>
      <c r="BK82" s="155">
        <f>ROUND(I82*H82,2)</f>
        <v>0</v>
      </c>
      <c r="BL82" s="18" t="s">
        <v>809</v>
      </c>
      <c r="BM82" s="18" t="s">
        <v>841</v>
      </c>
    </row>
    <row r="83" spans="2:65" s="1" customFormat="1" ht="6.95" customHeight="1" x14ac:dyDescent="0.3">
      <c r="B83" s="47"/>
      <c r="C83" s="48"/>
      <c r="D83" s="48"/>
      <c r="E83" s="48"/>
      <c r="F83" s="48"/>
      <c r="G83" s="48"/>
      <c r="H83" s="48"/>
      <c r="I83" s="48"/>
      <c r="J83" s="48"/>
      <c r="K83" s="48"/>
      <c r="L83" s="32"/>
    </row>
  </sheetData>
  <autoFilter ref="C76:K76" xr:uid="{00000000-0009-0000-0000-000002000000}"/>
  <mergeCells count="9">
    <mergeCell ref="E67:H67"/>
    <mergeCell ref="E69:H69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tooltip="Krycí list soupisu" display="1) Krycí list soupisu" xr:uid="{00000000-0004-0000-0200-000000000000}"/>
    <hyperlink ref="G1:H1" location="C54" tooltip="Rekapitulace" display="2) Rekapitulace" xr:uid="{00000000-0004-0000-0200-000001000000}"/>
    <hyperlink ref="J1" location="C76" tooltip="Soupis prací" display="3) Soupis prací" xr:uid="{00000000-0004-0000-0200-000002000000}"/>
    <hyperlink ref="L1:V1" location="'Rekapitulace stavby'!C2" tooltip="Rekapitulace stavby" display="Rekapitulace stavby" xr:uid="{00000000-0004-0000-02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K216"/>
  <sheetViews>
    <sheetView showGridLines="0" topLeftCell="A130" zoomScaleNormal="100" workbookViewId="0"/>
  </sheetViews>
  <sheetFormatPr defaultRowHeight="13.5" x14ac:dyDescent="0.3"/>
  <cols>
    <col min="1" max="1" width="8.33203125" style="215" customWidth="1"/>
    <col min="2" max="2" width="1.6640625" style="215" customWidth="1"/>
    <col min="3" max="4" width="5" style="215" customWidth="1"/>
    <col min="5" max="5" width="11.6640625" style="215" customWidth="1"/>
    <col min="6" max="6" width="9.1640625" style="215" customWidth="1"/>
    <col min="7" max="7" width="5" style="215" customWidth="1"/>
    <col min="8" max="8" width="77.83203125" style="215" customWidth="1"/>
    <col min="9" max="10" width="20" style="215" customWidth="1"/>
    <col min="11" max="11" width="1.6640625" style="215" customWidth="1"/>
    <col min="12" max="256" width="9.33203125" style="215"/>
    <col min="257" max="257" width="8.33203125" style="215" customWidth="1"/>
    <col min="258" max="258" width="1.6640625" style="215" customWidth="1"/>
    <col min="259" max="260" width="5" style="215" customWidth="1"/>
    <col min="261" max="261" width="11.6640625" style="215" customWidth="1"/>
    <col min="262" max="262" width="9.1640625" style="215" customWidth="1"/>
    <col min="263" max="263" width="5" style="215" customWidth="1"/>
    <col min="264" max="264" width="77.83203125" style="215" customWidth="1"/>
    <col min="265" max="266" width="20" style="215" customWidth="1"/>
    <col min="267" max="267" width="1.6640625" style="215" customWidth="1"/>
    <col min="268" max="512" width="9.33203125" style="215"/>
    <col min="513" max="513" width="8.33203125" style="215" customWidth="1"/>
    <col min="514" max="514" width="1.6640625" style="215" customWidth="1"/>
    <col min="515" max="516" width="5" style="215" customWidth="1"/>
    <col min="517" max="517" width="11.6640625" style="215" customWidth="1"/>
    <col min="518" max="518" width="9.1640625" style="215" customWidth="1"/>
    <col min="519" max="519" width="5" style="215" customWidth="1"/>
    <col min="520" max="520" width="77.83203125" style="215" customWidth="1"/>
    <col min="521" max="522" width="20" style="215" customWidth="1"/>
    <col min="523" max="523" width="1.6640625" style="215" customWidth="1"/>
    <col min="524" max="768" width="9.33203125" style="215"/>
    <col min="769" max="769" width="8.33203125" style="215" customWidth="1"/>
    <col min="770" max="770" width="1.6640625" style="215" customWidth="1"/>
    <col min="771" max="772" width="5" style="215" customWidth="1"/>
    <col min="773" max="773" width="11.6640625" style="215" customWidth="1"/>
    <col min="774" max="774" width="9.1640625" style="215" customWidth="1"/>
    <col min="775" max="775" width="5" style="215" customWidth="1"/>
    <col min="776" max="776" width="77.83203125" style="215" customWidth="1"/>
    <col min="777" max="778" width="20" style="215" customWidth="1"/>
    <col min="779" max="779" width="1.6640625" style="215" customWidth="1"/>
    <col min="780" max="1024" width="9.33203125" style="215"/>
    <col min="1025" max="1025" width="8.33203125" style="215" customWidth="1"/>
    <col min="1026" max="1026" width="1.6640625" style="215" customWidth="1"/>
    <col min="1027" max="1028" width="5" style="215" customWidth="1"/>
    <col min="1029" max="1029" width="11.6640625" style="215" customWidth="1"/>
    <col min="1030" max="1030" width="9.1640625" style="215" customWidth="1"/>
    <col min="1031" max="1031" width="5" style="215" customWidth="1"/>
    <col min="1032" max="1032" width="77.83203125" style="215" customWidth="1"/>
    <col min="1033" max="1034" width="20" style="215" customWidth="1"/>
    <col min="1035" max="1035" width="1.6640625" style="215" customWidth="1"/>
    <col min="1036" max="1280" width="9.33203125" style="215"/>
    <col min="1281" max="1281" width="8.33203125" style="215" customWidth="1"/>
    <col min="1282" max="1282" width="1.6640625" style="215" customWidth="1"/>
    <col min="1283" max="1284" width="5" style="215" customWidth="1"/>
    <col min="1285" max="1285" width="11.6640625" style="215" customWidth="1"/>
    <col min="1286" max="1286" width="9.1640625" style="215" customWidth="1"/>
    <col min="1287" max="1287" width="5" style="215" customWidth="1"/>
    <col min="1288" max="1288" width="77.83203125" style="215" customWidth="1"/>
    <col min="1289" max="1290" width="20" style="215" customWidth="1"/>
    <col min="1291" max="1291" width="1.6640625" style="215" customWidth="1"/>
    <col min="1292" max="1536" width="9.33203125" style="215"/>
    <col min="1537" max="1537" width="8.33203125" style="215" customWidth="1"/>
    <col min="1538" max="1538" width="1.6640625" style="215" customWidth="1"/>
    <col min="1539" max="1540" width="5" style="215" customWidth="1"/>
    <col min="1541" max="1541" width="11.6640625" style="215" customWidth="1"/>
    <col min="1542" max="1542" width="9.1640625" style="215" customWidth="1"/>
    <col min="1543" max="1543" width="5" style="215" customWidth="1"/>
    <col min="1544" max="1544" width="77.83203125" style="215" customWidth="1"/>
    <col min="1545" max="1546" width="20" style="215" customWidth="1"/>
    <col min="1547" max="1547" width="1.6640625" style="215" customWidth="1"/>
    <col min="1548" max="1792" width="9.33203125" style="215"/>
    <col min="1793" max="1793" width="8.33203125" style="215" customWidth="1"/>
    <col min="1794" max="1794" width="1.6640625" style="215" customWidth="1"/>
    <col min="1795" max="1796" width="5" style="215" customWidth="1"/>
    <col min="1797" max="1797" width="11.6640625" style="215" customWidth="1"/>
    <col min="1798" max="1798" width="9.1640625" style="215" customWidth="1"/>
    <col min="1799" max="1799" width="5" style="215" customWidth="1"/>
    <col min="1800" max="1800" width="77.83203125" style="215" customWidth="1"/>
    <col min="1801" max="1802" width="20" style="215" customWidth="1"/>
    <col min="1803" max="1803" width="1.6640625" style="215" customWidth="1"/>
    <col min="1804" max="2048" width="9.33203125" style="215"/>
    <col min="2049" max="2049" width="8.33203125" style="215" customWidth="1"/>
    <col min="2050" max="2050" width="1.6640625" style="215" customWidth="1"/>
    <col min="2051" max="2052" width="5" style="215" customWidth="1"/>
    <col min="2053" max="2053" width="11.6640625" style="215" customWidth="1"/>
    <col min="2054" max="2054" width="9.1640625" style="215" customWidth="1"/>
    <col min="2055" max="2055" width="5" style="215" customWidth="1"/>
    <col min="2056" max="2056" width="77.83203125" style="215" customWidth="1"/>
    <col min="2057" max="2058" width="20" style="215" customWidth="1"/>
    <col min="2059" max="2059" width="1.6640625" style="215" customWidth="1"/>
    <col min="2060" max="2304" width="9.33203125" style="215"/>
    <col min="2305" max="2305" width="8.33203125" style="215" customWidth="1"/>
    <col min="2306" max="2306" width="1.6640625" style="215" customWidth="1"/>
    <col min="2307" max="2308" width="5" style="215" customWidth="1"/>
    <col min="2309" max="2309" width="11.6640625" style="215" customWidth="1"/>
    <col min="2310" max="2310" width="9.1640625" style="215" customWidth="1"/>
    <col min="2311" max="2311" width="5" style="215" customWidth="1"/>
    <col min="2312" max="2312" width="77.83203125" style="215" customWidth="1"/>
    <col min="2313" max="2314" width="20" style="215" customWidth="1"/>
    <col min="2315" max="2315" width="1.6640625" style="215" customWidth="1"/>
    <col min="2316" max="2560" width="9.33203125" style="215"/>
    <col min="2561" max="2561" width="8.33203125" style="215" customWidth="1"/>
    <col min="2562" max="2562" width="1.6640625" style="215" customWidth="1"/>
    <col min="2563" max="2564" width="5" style="215" customWidth="1"/>
    <col min="2565" max="2565" width="11.6640625" style="215" customWidth="1"/>
    <col min="2566" max="2566" width="9.1640625" style="215" customWidth="1"/>
    <col min="2567" max="2567" width="5" style="215" customWidth="1"/>
    <col min="2568" max="2568" width="77.83203125" style="215" customWidth="1"/>
    <col min="2569" max="2570" width="20" style="215" customWidth="1"/>
    <col min="2571" max="2571" width="1.6640625" style="215" customWidth="1"/>
    <col min="2572" max="2816" width="9.33203125" style="215"/>
    <col min="2817" max="2817" width="8.33203125" style="215" customWidth="1"/>
    <col min="2818" max="2818" width="1.6640625" style="215" customWidth="1"/>
    <col min="2819" max="2820" width="5" style="215" customWidth="1"/>
    <col min="2821" max="2821" width="11.6640625" style="215" customWidth="1"/>
    <col min="2822" max="2822" width="9.1640625" style="215" customWidth="1"/>
    <col min="2823" max="2823" width="5" style="215" customWidth="1"/>
    <col min="2824" max="2824" width="77.83203125" style="215" customWidth="1"/>
    <col min="2825" max="2826" width="20" style="215" customWidth="1"/>
    <col min="2827" max="2827" width="1.6640625" style="215" customWidth="1"/>
    <col min="2828" max="3072" width="9.33203125" style="215"/>
    <col min="3073" max="3073" width="8.33203125" style="215" customWidth="1"/>
    <col min="3074" max="3074" width="1.6640625" style="215" customWidth="1"/>
    <col min="3075" max="3076" width="5" style="215" customWidth="1"/>
    <col min="3077" max="3077" width="11.6640625" style="215" customWidth="1"/>
    <col min="3078" max="3078" width="9.1640625" style="215" customWidth="1"/>
    <col min="3079" max="3079" width="5" style="215" customWidth="1"/>
    <col min="3080" max="3080" width="77.83203125" style="215" customWidth="1"/>
    <col min="3081" max="3082" width="20" style="215" customWidth="1"/>
    <col min="3083" max="3083" width="1.6640625" style="215" customWidth="1"/>
    <col min="3084" max="3328" width="9.33203125" style="215"/>
    <col min="3329" max="3329" width="8.33203125" style="215" customWidth="1"/>
    <col min="3330" max="3330" width="1.6640625" style="215" customWidth="1"/>
    <col min="3331" max="3332" width="5" style="215" customWidth="1"/>
    <col min="3333" max="3333" width="11.6640625" style="215" customWidth="1"/>
    <col min="3334" max="3334" width="9.1640625" style="215" customWidth="1"/>
    <col min="3335" max="3335" width="5" style="215" customWidth="1"/>
    <col min="3336" max="3336" width="77.83203125" style="215" customWidth="1"/>
    <col min="3337" max="3338" width="20" style="215" customWidth="1"/>
    <col min="3339" max="3339" width="1.6640625" style="215" customWidth="1"/>
    <col min="3340" max="3584" width="9.33203125" style="215"/>
    <col min="3585" max="3585" width="8.33203125" style="215" customWidth="1"/>
    <col min="3586" max="3586" width="1.6640625" style="215" customWidth="1"/>
    <col min="3587" max="3588" width="5" style="215" customWidth="1"/>
    <col min="3589" max="3589" width="11.6640625" style="215" customWidth="1"/>
    <col min="3590" max="3590" width="9.1640625" style="215" customWidth="1"/>
    <col min="3591" max="3591" width="5" style="215" customWidth="1"/>
    <col min="3592" max="3592" width="77.83203125" style="215" customWidth="1"/>
    <col min="3593" max="3594" width="20" style="215" customWidth="1"/>
    <col min="3595" max="3595" width="1.6640625" style="215" customWidth="1"/>
    <col min="3596" max="3840" width="9.33203125" style="215"/>
    <col min="3841" max="3841" width="8.33203125" style="215" customWidth="1"/>
    <col min="3842" max="3842" width="1.6640625" style="215" customWidth="1"/>
    <col min="3843" max="3844" width="5" style="215" customWidth="1"/>
    <col min="3845" max="3845" width="11.6640625" style="215" customWidth="1"/>
    <col min="3846" max="3846" width="9.1640625" style="215" customWidth="1"/>
    <col min="3847" max="3847" width="5" style="215" customWidth="1"/>
    <col min="3848" max="3848" width="77.83203125" style="215" customWidth="1"/>
    <col min="3849" max="3850" width="20" style="215" customWidth="1"/>
    <col min="3851" max="3851" width="1.6640625" style="215" customWidth="1"/>
    <col min="3852" max="4096" width="9.33203125" style="215"/>
    <col min="4097" max="4097" width="8.33203125" style="215" customWidth="1"/>
    <col min="4098" max="4098" width="1.6640625" style="215" customWidth="1"/>
    <col min="4099" max="4100" width="5" style="215" customWidth="1"/>
    <col min="4101" max="4101" width="11.6640625" style="215" customWidth="1"/>
    <col min="4102" max="4102" width="9.1640625" style="215" customWidth="1"/>
    <col min="4103" max="4103" width="5" style="215" customWidth="1"/>
    <col min="4104" max="4104" width="77.83203125" style="215" customWidth="1"/>
    <col min="4105" max="4106" width="20" style="215" customWidth="1"/>
    <col min="4107" max="4107" width="1.6640625" style="215" customWidth="1"/>
    <col min="4108" max="4352" width="9.33203125" style="215"/>
    <col min="4353" max="4353" width="8.33203125" style="215" customWidth="1"/>
    <col min="4354" max="4354" width="1.6640625" style="215" customWidth="1"/>
    <col min="4355" max="4356" width="5" style="215" customWidth="1"/>
    <col min="4357" max="4357" width="11.6640625" style="215" customWidth="1"/>
    <col min="4358" max="4358" width="9.1640625" style="215" customWidth="1"/>
    <col min="4359" max="4359" width="5" style="215" customWidth="1"/>
    <col min="4360" max="4360" width="77.83203125" style="215" customWidth="1"/>
    <col min="4361" max="4362" width="20" style="215" customWidth="1"/>
    <col min="4363" max="4363" width="1.6640625" style="215" customWidth="1"/>
    <col min="4364" max="4608" width="9.33203125" style="215"/>
    <col min="4609" max="4609" width="8.33203125" style="215" customWidth="1"/>
    <col min="4610" max="4610" width="1.6640625" style="215" customWidth="1"/>
    <col min="4611" max="4612" width="5" style="215" customWidth="1"/>
    <col min="4613" max="4613" width="11.6640625" style="215" customWidth="1"/>
    <col min="4614" max="4614" width="9.1640625" style="215" customWidth="1"/>
    <col min="4615" max="4615" width="5" style="215" customWidth="1"/>
    <col min="4616" max="4616" width="77.83203125" style="215" customWidth="1"/>
    <col min="4617" max="4618" width="20" style="215" customWidth="1"/>
    <col min="4619" max="4619" width="1.6640625" style="215" customWidth="1"/>
    <col min="4620" max="4864" width="9.33203125" style="215"/>
    <col min="4865" max="4865" width="8.33203125" style="215" customWidth="1"/>
    <col min="4866" max="4866" width="1.6640625" style="215" customWidth="1"/>
    <col min="4867" max="4868" width="5" style="215" customWidth="1"/>
    <col min="4869" max="4869" width="11.6640625" style="215" customWidth="1"/>
    <col min="4870" max="4870" width="9.1640625" style="215" customWidth="1"/>
    <col min="4871" max="4871" width="5" style="215" customWidth="1"/>
    <col min="4872" max="4872" width="77.83203125" style="215" customWidth="1"/>
    <col min="4873" max="4874" width="20" style="215" customWidth="1"/>
    <col min="4875" max="4875" width="1.6640625" style="215" customWidth="1"/>
    <col min="4876" max="5120" width="9.33203125" style="215"/>
    <col min="5121" max="5121" width="8.33203125" style="215" customWidth="1"/>
    <col min="5122" max="5122" width="1.6640625" style="215" customWidth="1"/>
    <col min="5123" max="5124" width="5" style="215" customWidth="1"/>
    <col min="5125" max="5125" width="11.6640625" style="215" customWidth="1"/>
    <col min="5126" max="5126" width="9.1640625" style="215" customWidth="1"/>
    <col min="5127" max="5127" width="5" style="215" customWidth="1"/>
    <col min="5128" max="5128" width="77.83203125" style="215" customWidth="1"/>
    <col min="5129" max="5130" width="20" style="215" customWidth="1"/>
    <col min="5131" max="5131" width="1.6640625" style="215" customWidth="1"/>
    <col min="5132" max="5376" width="9.33203125" style="215"/>
    <col min="5377" max="5377" width="8.33203125" style="215" customWidth="1"/>
    <col min="5378" max="5378" width="1.6640625" style="215" customWidth="1"/>
    <col min="5379" max="5380" width="5" style="215" customWidth="1"/>
    <col min="5381" max="5381" width="11.6640625" style="215" customWidth="1"/>
    <col min="5382" max="5382" width="9.1640625" style="215" customWidth="1"/>
    <col min="5383" max="5383" width="5" style="215" customWidth="1"/>
    <col min="5384" max="5384" width="77.83203125" style="215" customWidth="1"/>
    <col min="5385" max="5386" width="20" style="215" customWidth="1"/>
    <col min="5387" max="5387" width="1.6640625" style="215" customWidth="1"/>
    <col min="5388" max="5632" width="9.33203125" style="215"/>
    <col min="5633" max="5633" width="8.33203125" style="215" customWidth="1"/>
    <col min="5634" max="5634" width="1.6640625" style="215" customWidth="1"/>
    <col min="5635" max="5636" width="5" style="215" customWidth="1"/>
    <col min="5637" max="5637" width="11.6640625" style="215" customWidth="1"/>
    <col min="5638" max="5638" width="9.1640625" style="215" customWidth="1"/>
    <col min="5639" max="5639" width="5" style="215" customWidth="1"/>
    <col min="5640" max="5640" width="77.83203125" style="215" customWidth="1"/>
    <col min="5641" max="5642" width="20" style="215" customWidth="1"/>
    <col min="5643" max="5643" width="1.6640625" style="215" customWidth="1"/>
    <col min="5644" max="5888" width="9.33203125" style="215"/>
    <col min="5889" max="5889" width="8.33203125" style="215" customWidth="1"/>
    <col min="5890" max="5890" width="1.6640625" style="215" customWidth="1"/>
    <col min="5891" max="5892" width="5" style="215" customWidth="1"/>
    <col min="5893" max="5893" width="11.6640625" style="215" customWidth="1"/>
    <col min="5894" max="5894" width="9.1640625" style="215" customWidth="1"/>
    <col min="5895" max="5895" width="5" style="215" customWidth="1"/>
    <col min="5896" max="5896" width="77.83203125" style="215" customWidth="1"/>
    <col min="5897" max="5898" width="20" style="215" customWidth="1"/>
    <col min="5899" max="5899" width="1.6640625" style="215" customWidth="1"/>
    <col min="5900" max="6144" width="9.33203125" style="215"/>
    <col min="6145" max="6145" width="8.33203125" style="215" customWidth="1"/>
    <col min="6146" max="6146" width="1.6640625" style="215" customWidth="1"/>
    <col min="6147" max="6148" width="5" style="215" customWidth="1"/>
    <col min="6149" max="6149" width="11.6640625" style="215" customWidth="1"/>
    <col min="6150" max="6150" width="9.1640625" style="215" customWidth="1"/>
    <col min="6151" max="6151" width="5" style="215" customWidth="1"/>
    <col min="6152" max="6152" width="77.83203125" style="215" customWidth="1"/>
    <col min="6153" max="6154" width="20" style="215" customWidth="1"/>
    <col min="6155" max="6155" width="1.6640625" style="215" customWidth="1"/>
    <col min="6156" max="6400" width="9.33203125" style="215"/>
    <col min="6401" max="6401" width="8.33203125" style="215" customWidth="1"/>
    <col min="6402" max="6402" width="1.6640625" style="215" customWidth="1"/>
    <col min="6403" max="6404" width="5" style="215" customWidth="1"/>
    <col min="6405" max="6405" width="11.6640625" style="215" customWidth="1"/>
    <col min="6406" max="6406" width="9.1640625" style="215" customWidth="1"/>
    <col min="6407" max="6407" width="5" style="215" customWidth="1"/>
    <col min="6408" max="6408" width="77.83203125" style="215" customWidth="1"/>
    <col min="6409" max="6410" width="20" style="215" customWidth="1"/>
    <col min="6411" max="6411" width="1.6640625" style="215" customWidth="1"/>
    <col min="6412" max="6656" width="9.33203125" style="215"/>
    <col min="6657" max="6657" width="8.33203125" style="215" customWidth="1"/>
    <col min="6658" max="6658" width="1.6640625" style="215" customWidth="1"/>
    <col min="6659" max="6660" width="5" style="215" customWidth="1"/>
    <col min="6661" max="6661" width="11.6640625" style="215" customWidth="1"/>
    <col min="6662" max="6662" width="9.1640625" style="215" customWidth="1"/>
    <col min="6663" max="6663" width="5" style="215" customWidth="1"/>
    <col min="6664" max="6664" width="77.83203125" style="215" customWidth="1"/>
    <col min="6665" max="6666" width="20" style="215" customWidth="1"/>
    <col min="6667" max="6667" width="1.6640625" style="215" customWidth="1"/>
    <col min="6668" max="6912" width="9.33203125" style="215"/>
    <col min="6913" max="6913" width="8.33203125" style="215" customWidth="1"/>
    <col min="6914" max="6914" width="1.6640625" style="215" customWidth="1"/>
    <col min="6915" max="6916" width="5" style="215" customWidth="1"/>
    <col min="6917" max="6917" width="11.6640625" style="215" customWidth="1"/>
    <col min="6918" max="6918" width="9.1640625" style="215" customWidth="1"/>
    <col min="6919" max="6919" width="5" style="215" customWidth="1"/>
    <col min="6920" max="6920" width="77.83203125" style="215" customWidth="1"/>
    <col min="6921" max="6922" width="20" style="215" customWidth="1"/>
    <col min="6923" max="6923" width="1.6640625" style="215" customWidth="1"/>
    <col min="6924" max="7168" width="9.33203125" style="215"/>
    <col min="7169" max="7169" width="8.33203125" style="215" customWidth="1"/>
    <col min="7170" max="7170" width="1.6640625" style="215" customWidth="1"/>
    <col min="7171" max="7172" width="5" style="215" customWidth="1"/>
    <col min="7173" max="7173" width="11.6640625" style="215" customWidth="1"/>
    <col min="7174" max="7174" width="9.1640625" style="215" customWidth="1"/>
    <col min="7175" max="7175" width="5" style="215" customWidth="1"/>
    <col min="7176" max="7176" width="77.83203125" style="215" customWidth="1"/>
    <col min="7177" max="7178" width="20" style="215" customWidth="1"/>
    <col min="7179" max="7179" width="1.6640625" style="215" customWidth="1"/>
    <col min="7180" max="7424" width="9.33203125" style="215"/>
    <col min="7425" max="7425" width="8.33203125" style="215" customWidth="1"/>
    <col min="7426" max="7426" width="1.6640625" style="215" customWidth="1"/>
    <col min="7427" max="7428" width="5" style="215" customWidth="1"/>
    <col min="7429" max="7429" width="11.6640625" style="215" customWidth="1"/>
    <col min="7430" max="7430" width="9.1640625" style="215" customWidth="1"/>
    <col min="7431" max="7431" width="5" style="215" customWidth="1"/>
    <col min="7432" max="7432" width="77.83203125" style="215" customWidth="1"/>
    <col min="7433" max="7434" width="20" style="215" customWidth="1"/>
    <col min="7435" max="7435" width="1.6640625" style="215" customWidth="1"/>
    <col min="7436" max="7680" width="9.33203125" style="215"/>
    <col min="7681" max="7681" width="8.33203125" style="215" customWidth="1"/>
    <col min="7682" max="7682" width="1.6640625" style="215" customWidth="1"/>
    <col min="7683" max="7684" width="5" style="215" customWidth="1"/>
    <col min="7685" max="7685" width="11.6640625" style="215" customWidth="1"/>
    <col min="7686" max="7686" width="9.1640625" style="215" customWidth="1"/>
    <col min="7687" max="7687" width="5" style="215" customWidth="1"/>
    <col min="7688" max="7688" width="77.83203125" style="215" customWidth="1"/>
    <col min="7689" max="7690" width="20" style="215" customWidth="1"/>
    <col min="7691" max="7691" width="1.6640625" style="215" customWidth="1"/>
    <col min="7692" max="7936" width="9.33203125" style="215"/>
    <col min="7937" max="7937" width="8.33203125" style="215" customWidth="1"/>
    <col min="7938" max="7938" width="1.6640625" style="215" customWidth="1"/>
    <col min="7939" max="7940" width="5" style="215" customWidth="1"/>
    <col min="7941" max="7941" width="11.6640625" style="215" customWidth="1"/>
    <col min="7942" max="7942" width="9.1640625" style="215" customWidth="1"/>
    <col min="7943" max="7943" width="5" style="215" customWidth="1"/>
    <col min="7944" max="7944" width="77.83203125" style="215" customWidth="1"/>
    <col min="7945" max="7946" width="20" style="215" customWidth="1"/>
    <col min="7947" max="7947" width="1.6640625" style="215" customWidth="1"/>
    <col min="7948" max="8192" width="9.33203125" style="215"/>
    <col min="8193" max="8193" width="8.33203125" style="215" customWidth="1"/>
    <col min="8194" max="8194" width="1.6640625" style="215" customWidth="1"/>
    <col min="8195" max="8196" width="5" style="215" customWidth="1"/>
    <col min="8197" max="8197" width="11.6640625" style="215" customWidth="1"/>
    <col min="8198" max="8198" width="9.1640625" style="215" customWidth="1"/>
    <col min="8199" max="8199" width="5" style="215" customWidth="1"/>
    <col min="8200" max="8200" width="77.83203125" style="215" customWidth="1"/>
    <col min="8201" max="8202" width="20" style="215" customWidth="1"/>
    <col min="8203" max="8203" width="1.6640625" style="215" customWidth="1"/>
    <col min="8204" max="8448" width="9.33203125" style="215"/>
    <col min="8449" max="8449" width="8.33203125" style="215" customWidth="1"/>
    <col min="8450" max="8450" width="1.6640625" style="215" customWidth="1"/>
    <col min="8451" max="8452" width="5" style="215" customWidth="1"/>
    <col min="8453" max="8453" width="11.6640625" style="215" customWidth="1"/>
    <col min="8454" max="8454" width="9.1640625" style="215" customWidth="1"/>
    <col min="8455" max="8455" width="5" style="215" customWidth="1"/>
    <col min="8456" max="8456" width="77.83203125" style="215" customWidth="1"/>
    <col min="8457" max="8458" width="20" style="215" customWidth="1"/>
    <col min="8459" max="8459" width="1.6640625" style="215" customWidth="1"/>
    <col min="8460" max="8704" width="9.33203125" style="215"/>
    <col min="8705" max="8705" width="8.33203125" style="215" customWidth="1"/>
    <col min="8706" max="8706" width="1.6640625" style="215" customWidth="1"/>
    <col min="8707" max="8708" width="5" style="215" customWidth="1"/>
    <col min="8709" max="8709" width="11.6640625" style="215" customWidth="1"/>
    <col min="8710" max="8710" width="9.1640625" style="215" customWidth="1"/>
    <col min="8711" max="8711" width="5" style="215" customWidth="1"/>
    <col min="8712" max="8712" width="77.83203125" style="215" customWidth="1"/>
    <col min="8713" max="8714" width="20" style="215" customWidth="1"/>
    <col min="8715" max="8715" width="1.6640625" style="215" customWidth="1"/>
    <col min="8716" max="8960" width="9.33203125" style="215"/>
    <col min="8961" max="8961" width="8.33203125" style="215" customWidth="1"/>
    <col min="8962" max="8962" width="1.6640625" style="215" customWidth="1"/>
    <col min="8963" max="8964" width="5" style="215" customWidth="1"/>
    <col min="8965" max="8965" width="11.6640625" style="215" customWidth="1"/>
    <col min="8966" max="8966" width="9.1640625" style="215" customWidth="1"/>
    <col min="8967" max="8967" width="5" style="215" customWidth="1"/>
    <col min="8968" max="8968" width="77.83203125" style="215" customWidth="1"/>
    <col min="8969" max="8970" width="20" style="215" customWidth="1"/>
    <col min="8971" max="8971" width="1.6640625" style="215" customWidth="1"/>
    <col min="8972" max="9216" width="9.33203125" style="215"/>
    <col min="9217" max="9217" width="8.33203125" style="215" customWidth="1"/>
    <col min="9218" max="9218" width="1.6640625" style="215" customWidth="1"/>
    <col min="9219" max="9220" width="5" style="215" customWidth="1"/>
    <col min="9221" max="9221" width="11.6640625" style="215" customWidth="1"/>
    <col min="9222" max="9222" width="9.1640625" style="215" customWidth="1"/>
    <col min="9223" max="9223" width="5" style="215" customWidth="1"/>
    <col min="9224" max="9224" width="77.83203125" style="215" customWidth="1"/>
    <col min="9225" max="9226" width="20" style="215" customWidth="1"/>
    <col min="9227" max="9227" width="1.6640625" style="215" customWidth="1"/>
    <col min="9228" max="9472" width="9.33203125" style="215"/>
    <col min="9473" max="9473" width="8.33203125" style="215" customWidth="1"/>
    <col min="9474" max="9474" width="1.6640625" style="215" customWidth="1"/>
    <col min="9475" max="9476" width="5" style="215" customWidth="1"/>
    <col min="9477" max="9477" width="11.6640625" style="215" customWidth="1"/>
    <col min="9478" max="9478" width="9.1640625" style="215" customWidth="1"/>
    <col min="9479" max="9479" width="5" style="215" customWidth="1"/>
    <col min="9480" max="9480" width="77.83203125" style="215" customWidth="1"/>
    <col min="9481" max="9482" width="20" style="215" customWidth="1"/>
    <col min="9483" max="9483" width="1.6640625" style="215" customWidth="1"/>
    <col min="9484" max="9728" width="9.33203125" style="215"/>
    <col min="9729" max="9729" width="8.33203125" style="215" customWidth="1"/>
    <col min="9730" max="9730" width="1.6640625" style="215" customWidth="1"/>
    <col min="9731" max="9732" width="5" style="215" customWidth="1"/>
    <col min="9733" max="9733" width="11.6640625" style="215" customWidth="1"/>
    <col min="9734" max="9734" width="9.1640625" style="215" customWidth="1"/>
    <col min="9735" max="9735" width="5" style="215" customWidth="1"/>
    <col min="9736" max="9736" width="77.83203125" style="215" customWidth="1"/>
    <col min="9737" max="9738" width="20" style="215" customWidth="1"/>
    <col min="9739" max="9739" width="1.6640625" style="215" customWidth="1"/>
    <col min="9740" max="9984" width="9.33203125" style="215"/>
    <col min="9985" max="9985" width="8.33203125" style="215" customWidth="1"/>
    <col min="9986" max="9986" width="1.6640625" style="215" customWidth="1"/>
    <col min="9987" max="9988" width="5" style="215" customWidth="1"/>
    <col min="9989" max="9989" width="11.6640625" style="215" customWidth="1"/>
    <col min="9990" max="9990" width="9.1640625" style="215" customWidth="1"/>
    <col min="9991" max="9991" width="5" style="215" customWidth="1"/>
    <col min="9992" max="9992" width="77.83203125" style="215" customWidth="1"/>
    <col min="9993" max="9994" width="20" style="215" customWidth="1"/>
    <col min="9995" max="9995" width="1.6640625" style="215" customWidth="1"/>
    <col min="9996" max="10240" width="9.33203125" style="215"/>
    <col min="10241" max="10241" width="8.33203125" style="215" customWidth="1"/>
    <col min="10242" max="10242" width="1.6640625" style="215" customWidth="1"/>
    <col min="10243" max="10244" width="5" style="215" customWidth="1"/>
    <col min="10245" max="10245" width="11.6640625" style="215" customWidth="1"/>
    <col min="10246" max="10246" width="9.1640625" style="215" customWidth="1"/>
    <col min="10247" max="10247" width="5" style="215" customWidth="1"/>
    <col min="10248" max="10248" width="77.83203125" style="215" customWidth="1"/>
    <col min="10249" max="10250" width="20" style="215" customWidth="1"/>
    <col min="10251" max="10251" width="1.6640625" style="215" customWidth="1"/>
    <col min="10252" max="10496" width="9.33203125" style="215"/>
    <col min="10497" max="10497" width="8.33203125" style="215" customWidth="1"/>
    <col min="10498" max="10498" width="1.6640625" style="215" customWidth="1"/>
    <col min="10499" max="10500" width="5" style="215" customWidth="1"/>
    <col min="10501" max="10501" width="11.6640625" style="215" customWidth="1"/>
    <col min="10502" max="10502" width="9.1640625" style="215" customWidth="1"/>
    <col min="10503" max="10503" width="5" style="215" customWidth="1"/>
    <col min="10504" max="10504" width="77.83203125" style="215" customWidth="1"/>
    <col min="10505" max="10506" width="20" style="215" customWidth="1"/>
    <col min="10507" max="10507" width="1.6640625" style="215" customWidth="1"/>
    <col min="10508" max="10752" width="9.33203125" style="215"/>
    <col min="10753" max="10753" width="8.33203125" style="215" customWidth="1"/>
    <col min="10754" max="10754" width="1.6640625" style="215" customWidth="1"/>
    <col min="10755" max="10756" width="5" style="215" customWidth="1"/>
    <col min="10757" max="10757" width="11.6640625" style="215" customWidth="1"/>
    <col min="10758" max="10758" width="9.1640625" style="215" customWidth="1"/>
    <col min="10759" max="10759" width="5" style="215" customWidth="1"/>
    <col min="10760" max="10760" width="77.83203125" style="215" customWidth="1"/>
    <col min="10761" max="10762" width="20" style="215" customWidth="1"/>
    <col min="10763" max="10763" width="1.6640625" style="215" customWidth="1"/>
    <col min="10764" max="11008" width="9.33203125" style="215"/>
    <col min="11009" max="11009" width="8.33203125" style="215" customWidth="1"/>
    <col min="11010" max="11010" width="1.6640625" style="215" customWidth="1"/>
    <col min="11011" max="11012" width="5" style="215" customWidth="1"/>
    <col min="11013" max="11013" width="11.6640625" style="215" customWidth="1"/>
    <col min="11014" max="11014" width="9.1640625" style="215" customWidth="1"/>
    <col min="11015" max="11015" width="5" style="215" customWidth="1"/>
    <col min="11016" max="11016" width="77.83203125" style="215" customWidth="1"/>
    <col min="11017" max="11018" width="20" style="215" customWidth="1"/>
    <col min="11019" max="11019" width="1.6640625" style="215" customWidth="1"/>
    <col min="11020" max="11264" width="9.33203125" style="215"/>
    <col min="11265" max="11265" width="8.33203125" style="215" customWidth="1"/>
    <col min="11266" max="11266" width="1.6640625" style="215" customWidth="1"/>
    <col min="11267" max="11268" width="5" style="215" customWidth="1"/>
    <col min="11269" max="11269" width="11.6640625" style="215" customWidth="1"/>
    <col min="11270" max="11270" width="9.1640625" style="215" customWidth="1"/>
    <col min="11271" max="11271" width="5" style="215" customWidth="1"/>
    <col min="11272" max="11272" width="77.83203125" style="215" customWidth="1"/>
    <col min="11273" max="11274" width="20" style="215" customWidth="1"/>
    <col min="11275" max="11275" width="1.6640625" style="215" customWidth="1"/>
    <col min="11276" max="11520" width="9.33203125" style="215"/>
    <col min="11521" max="11521" width="8.33203125" style="215" customWidth="1"/>
    <col min="11522" max="11522" width="1.6640625" style="215" customWidth="1"/>
    <col min="11523" max="11524" width="5" style="215" customWidth="1"/>
    <col min="11525" max="11525" width="11.6640625" style="215" customWidth="1"/>
    <col min="11526" max="11526" width="9.1640625" style="215" customWidth="1"/>
    <col min="11527" max="11527" width="5" style="215" customWidth="1"/>
    <col min="11528" max="11528" width="77.83203125" style="215" customWidth="1"/>
    <col min="11529" max="11530" width="20" style="215" customWidth="1"/>
    <col min="11531" max="11531" width="1.6640625" style="215" customWidth="1"/>
    <col min="11532" max="11776" width="9.33203125" style="215"/>
    <col min="11777" max="11777" width="8.33203125" style="215" customWidth="1"/>
    <col min="11778" max="11778" width="1.6640625" style="215" customWidth="1"/>
    <col min="11779" max="11780" width="5" style="215" customWidth="1"/>
    <col min="11781" max="11781" width="11.6640625" style="215" customWidth="1"/>
    <col min="11782" max="11782" width="9.1640625" style="215" customWidth="1"/>
    <col min="11783" max="11783" width="5" style="215" customWidth="1"/>
    <col min="11784" max="11784" width="77.83203125" style="215" customWidth="1"/>
    <col min="11785" max="11786" width="20" style="215" customWidth="1"/>
    <col min="11787" max="11787" width="1.6640625" style="215" customWidth="1"/>
    <col min="11788" max="12032" width="9.33203125" style="215"/>
    <col min="12033" max="12033" width="8.33203125" style="215" customWidth="1"/>
    <col min="12034" max="12034" width="1.6640625" style="215" customWidth="1"/>
    <col min="12035" max="12036" width="5" style="215" customWidth="1"/>
    <col min="12037" max="12037" width="11.6640625" style="215" customWidth="1"/>
    <col min="12038" max="12038" width="9.1640625" style="215" customWidth="1"/>
    <col min="12039" max="12039" width="5" style="215" customWidth="1"/>
    <col min="12040" max="12040" width="77.83203125" style="215" customWidth="1"/>
    <col min="12041" max="12042" width="20" style="215" customWidth="1"/>
    <col min="12043" max="12043" width="1.6640625" style="215" customWidth="1"/>
    <col min="12044" max="12288" width="9.33203125" style="215"/>
    <col min="12289" max="12289" width="8.33203125" style="215" customWidth="1"/>
    <col min="12290" max="12290" width="1.6640625" style="215" customWidth="1"/>
    <col min="12291" max="12292" width="5" style="215" customWidth="1"/>
    <col min="12293" max="12293" width="11.6640625" style="215" customWidth="1"/>
    <col min="12294" max="12294" width="9.1640625" style="215" customWidth="1"/>
    <col min="12295" max="12295" width="5" style="215" customWidth="1"/>
    <col min="12296" max="12296" width="77.83203125" style="215" customWidth="1"/>
    <col min="12297" max="12298" width="20" style="215" customWidth="1"/>
    <col min="12299" max="12299" width="1.6640625" style="215" customWidth="1"/>
    <col min="12300" max="12544" width="9.33203125" style="215"/>
    <col min="12545" max="12545" width="8.33203125" style="215" customWidth="1"/>
    <col min="12546" max="12546" width="1.6640625" style="215" customWidth="1"/>
    <col min="12547" max="12548" width="5" style="215" customWidth="1"/>
    <col min="12549" max="12549" width="11.6640625" style="215" customWidth="1"/>
    <col min="12550" max="12550" width="9.1640625" style="215" customWidth="1"/>
    <col min="12551" max="12551" width="5" style="215" customWidth="1"/>
    <col min="12552" max="12552" width="77.83203125" style="215" customWidth="1"/>
    <col min="12553" max="12554" width="20" style="215" customWidth="1"/>
    <col min="12555" max="12555" width="1.6640625" style="215" customWidth="1"/>
    <col min="12556" max="12800" width="9.33203125" style="215"/>
    <col min="12801" max="12801" width="8.33203125" style="215" customWidth="1"/>
    <col min="12802" max="12802" width="1.6640625" style="215" customWidth="1"/>
    <col min="12803" max="12804" width="5" style="215" customWidth="1"/>
    <col min="12805" max="12805" width="11.6640625" style="215" customWidth="1"/>
    <col min="12806" max="12806" width="9.1640625" style="215" customWidth="1"/>
    <col min="12807" max="12807" width="5" style="215" customWidth="1"/>
    <col min="12808" max="12808" width="77.83203125" style="215" customWidth="1"/>
    <col min="12809" max="12810" width="20" style="215" customWidth="1"/>
    <col min="12811" max="12811" width="1.6640625" style="215" customWidth="1"/>
    <col min="12812" max="13056" width="9.33203125" style="215"/>
    <col min="13057" max="13057" width="8.33203125" style="215" customWidth="1"/>
    <col min="13058" max="13058" width="1.6640625" style="215" customWidth="1"/>
    <col min="13059" max="13060" width="5" style="215" customWidth="1"/>
    <col min="13061" max="13061" width="11.6640625" style="215" customWidth="1"/>
    <col min="13062" max="13062" width="9.1640625" style="215" customWidth="1"/>
    <col min="13063" max="13063" width="5" style="215" customWidth="1"/>
    <col min="13064" max="13064" width="77.83203125" style="215" customWidth="1"/>
    <col min="13065" max="13066" width="20" style="215" customWidth="1"/>
    <col min="13067" max="13067" width="1.6640625" style="215" customWidth="1"/>
    <col min="13068" max="13312" width="9.33203125" style="215"/>
    <col min="13313" max="13313" width="8.33203125" style="215" customWidth="1"/>
    <col min="13314" max="13314" width="1.6640625" style="215" customWidth="1"/>
    <col min="13315" max="13316" width="5" style="215" customWidth="1"/>
    <col min="13317" max="13317" width="11.6640625" style="215" customWidth="1"/>
    <col min="13318" max="13318" width="9.1640625" style="215" customWidth="1"/>
    <col min="13319" max="13319" width="5" style="215" customWidth="1"/>
    <col min="13320" max="13320" width="77.83203125" style="215" customWidth="1"/>
    <col min="13321" max="13322" width="20" style="215" customWidth="1"/>
    <col min="13323" max="13323" width="1.6640625" style="215" customWidth="1"/>
    <col min="13324" max="13568" width="9.33203125" style="215"/>
    <col min="13569" max="13569" width="8.33203125" style="215" customWidth="1"/>
    <col min="13570" max="13570" width="1.6640625" style="215" customWidth="1"/>
    <col min="13571" max="13572" width="5" style="215" customWidth="1"/>
    <col min="13573" max="13573" width="11.6640625" style="215" customWidth="1"/>
    <col min="13574" max="13574" width="9.1640625" style="215" customWidth="1"/>
    <col min="13575" max="13575" width="5" style="215" customWidth="1"/>
    <col min="13576" max="13576" width="77.83203125" style="215" customWidth="1"/>
    <col min="13577" max="13578" width="20" style="215" customWidth="1"/>
    <col min="13579" max="13579" width="1.6640625" style="215" customWidth="1"/>
    <col min="13580" max="13824" width="9.33203125" style="215"/>
    <col min="13825" max="13825" width="8.33203125" style="215" customWidth="1"/>
    <col min="13826" max="13826" width="1.6640625" style="215" customWidth="1"/>
    <col min="13827" max="13828" width="5" style="215" customWidth="1"/>
    <col min="13829" max="13829" width="11.6640625" style="215" customWidth="1"/>
    <col min="13830" max="13830" width="9.1640625" style="215" customWidth="1"/>
    <col min="13831" max="13831" width="5" style="215" customWidth="1"/>
    <col min="13832" max="13832" width="77.83203125" style="215" customWidth="1"/>
    <col min="13833" max="13834" width="20" style="215" customWidth="1"/>
    <col min="13835" max="13835" width="1.6640625" style="215" customWidth="1"/>
    <col min="13836" max="14080" width="9.33203125" style="215"/>
    <col min="14081" max="14081" width="8.33203125" style="215" customWidth="1"/>
    <col min="14082" max="14082" width="1.6640625" style="215" customWidth="1"/>
    <col min="14083" max="14084" width="5" style="215" customWidth="1"/>
    <col min="14085" max="14085" width="11.6640625" style="215" customWidth="1"/>
    <col min="14086" max="14086" width="9.1640625" style="215" customWidth="1"/>
    <col min="14087" max="14087" width="5" style="215" customWidth="1"/>
    <col min="14088" max="14088" width="77.83203125" style="215" customWidth="1"/>
    <col min="14089" max="14090" width="20" style="215" customWidth="1"/>
    <col min="14091" max="14091" width="1.6640625" style="215" customWidth="1"/>
    <col min="14092" max="14336" width="9.33203125" style="215"/>
    <col min="14337" max="14337" width="8.33203125" style="215" customWidth="1"/>
    <col min="14338" max="14338" width="1.6640625" style="215" customWidth="1"/>
    <col min="14339" max="14340" width="5" style="215" customWidth="1"/>
    <col min="14341" max="14341" width="11.6640625" style="215" customWidth="1"/>
    <col min="14342" max="14342" width="9.1640625" style="215" customWidth="1"/>
    <col min="14343" max="14343" width="5" style="215" customWidth="1"/>
    <col min="14344" max="14344" width="77.83203125" style="215" customWidth="1"/>
    <col min="14345" max="14346" width="20" style="215" customWidth="1"/>
    <col min="14347" max="14347" width="1.6640625" style="215" customWidth="1"/>
    <col min="14348" max="14592" width="9.33203125" style="215"/>
    <col min="14593" max="14593" width="8.33203125" style="215" customWidth="1"/>
    <col min="14594" max="14594" width="1.6640625" style="215" customWidth="1"/>
    <col min="14595" max="14596" width="5" style="215" customWidth="1"/>
    <col min="14597" max="14597" width="11.6640625" style="215" customWidth="1"/>
    <col min="14598" max="14598" width="9.1640625" style="215" customWidth="1"/>
    <col min="14599" max="14599" width="5" style="215" customWidth="1"/>
    <col min="14600" max="14600" width="77.83203125" style="215" customWidth="1"/>
    <col min="14601" max="14602" width="20" style="215" customWidth="1"/>
    <col min="14603" max="14603" width="1.6640625" style="215" customWidth="1"/>
    <col min="14604" max="14848" width="9.33203125" style="215"/>
    <col min="14849" max="14849" width="8.33203125" style="215" customWidth="1"/>
    <col min="14850" max="14850" width="1.6640625" style="215" customWidth="1"/>
    <col min="14851" max="14852" width="5" style="215" customWidth="1"/>
    <col min="14853" max="14853" width="11.6640625" style="215" customWidth="1"/>
    <col min="14854" max="14854" width="9.1640625" style="215" customWidth="1"/>
    <col min="14855" max="14855" width="5" style="215" customWidth="1"/>
    <col min="14856" max="14856" width="77.83203125" style="215" customWidth="1"/>
    <col min="14857" max="14858" width="20" style="215" customWidth="1"/>
    <col min="14859" max="14859" width="1.6640625" style="215" customWidth="1"/>
    <col min="14860" max="15104" width="9.33203125" style="215"/>
    <col min="15105" max="15105" width="8.33203125" style="215" customWidth="1"/>
    <col min="15106" max="15106" width="1.6640625" style="215" customWidth="1"/>
    <col min="15107" max="15108" width="5" style="215" customWidth="1"/>
    <col min="15109" max="15109" width="11.6640625" style="215" customWidth="1"/>
    <col min="15110" max="15110" width="9.1640625" style="215" customWidth="1"/>
    <col min="15111" max="15111" width="5" style="215" customWidth="1"/>
    <col min="15112" max="15112" width="77.83203125" style="215" customWidth="1"/>
    <col min="15113" max="15114" width="20" style="215" customWidth="1"/>
    <col min="15115" max="15115" width="1.6640625" style="215" customWidth="1"/>
    <col min="15116" max="15360" width="9.33203125" style="215"/>
    <col min="15361" max="15361" width="8.33203125" style="215" customWidth="1"/>
    <col min="15362" max="15362" width="1.6640625" style="215" customWidth="1"/>
    <col min="15363" max="15364" width="5" style="215" customWidth="1"/>
    <col min="15365" max="15365" width="11.6640625" style="215" customWidth="1"/>
    <col min="15366" max="15366" width="9.1640625" style="215" customWidth="1"/>
    <col min="15367" max="15367" width="5" style="215" customWidth="1"/>
    <col min="15368" max="15368" width="77.83203125" style="215" customWidth="1"/>
    <col min="15369" max="15370" width="20" style="215" customWidth="1"/>
    <col min="15371" max="15371" width="1.6640625" style="215" customWidth="1"/>
    <col min="15372" max="15616" width="9.33203125" style="215"/>
    <col min="15617" max="15617" width="8.33203125" style="215" customWidth="1"/>
    <col min="15618" max="15618" width="1.6640625" style="215" customWidth="1"/>
    <col min="15619" max="15620" width="5" style="215" customWidth="1"/>
    <col min="15621" max="15621" width="11.6640625" style="215" customWidth="1"/>
    <col min="15622" max="15622" width="9.1640625" style="215" customWidth="1"/>
    <col min="15623" max="15623" width="5" style="215" customWidth="1"/>
    <col min="15624" max="15624" width="77.83203125" style="215" customWidth="1"/>
    <col min="15625" max="15626" width="20" style="215" customWidth="1"/>
    <col min="15627" max="15627" width="1.6640625" style="215" customWidth="1"/>
    <col min="15628" max="15872" width="9.33203125" style="215"/>
    <col min="15873" max="15873" width="8.33203125" style="215" customWidth="1"/>
    <col min="15874" max="15874" width="1.6640625" style="215" customWidth="1"/>
    <col min="15875" max="15876" width="5" style="215" customWidth="1"/>
    <col min="15877" max="15877" width="11.6640625" style="215" customWidth="1"/>
    <col min="15878" max="15878" width="9.1640625" style="215" customWidth="1"/>
    <col min="15879" max="15879" width="5" style="215" customWidth="1"/>
    <col min="15880" max="15880" width="77.83203125" style="215" customWidth="1"/>
    <col min="15881" max="15882" width="20" style="215" customWidth="1"/>
    <col min="15883" max="15883" width="1.6640625" style="215" customWidth="1"/>
    <col min="15884" max="16128" width="9.33203125" style="215"/>
    <col min="16129" max="16129" width="8.33203125" style="215" customWidth="1"/>
    <col min="16130" max="16130" width="1.6640625" style="215" customWidth="1"/>
    <col min="16131" max="16132" width="5" style="215" customWidth="1"/>
    <col min="16133" max="16133" width="11.6640625" style="215" customWidth="1"/>
    <col min="16134" max="16134" width="9.1640625" style="215" customWidth="1"/>
    <col min="16135" max="16135" width="5" style="215" customWidth="1"/>
    <col min="16136" max="16136" width="77.83203125" style="215" customWidth="1"/>
    <col min="16137" max="16138" width="20" style="215" customWidth="1"/>
    <col min="16139" max="16139" width="1.6640625" style="215" customWidth="1"/>
    <col min="16140" max="16384" width="9.33203125" style="215"/>
  </cols>
  <sheetData>
    <row r="1" spans="2:11" ht="37.5" customHeight="1" x14ac:dyDescent="0.3"/>
    <row r="2" spans="2:11" ht="7.5" customHeight="1" x14ac:dyDescent="0.3">
      <c r="B2" s="216"/>
      <c r="C2" s="217"/>
      <c r="D2" s="217"/>
      <c r="E2" s="217"/>
      <c r="F2" s="217"/>
      <c r="G2" s="217"/>
      <c r="H2" s="217"/>
      <c r="I2" s="217"/>
      <c r="J2" s="217"/>
      <c r="K2" s="218"/>
    </row>
    <row r="3" spans="2:11" s="221" customFormat="1" ht="45" customHeight="1" x14ac:dyDescent="0.3">
      <c r="B3" s="219"/>
      <c r="C3" s="335" t="s">
        <v>849</v>
      </c>
      <c r="D3" s="335"/>
      <c r="E3" s="335"/>
      <c r="F3" s="335"/>
      <c r="G3" s="335"/>
      <c r="H3" s="335"/>
      <c r="I3" s="335"/>
      <c r="J3" s="335"/>
      <c r="K3" s="220"/>
    </row>
    <row r="4" spans="2:11" ht="25.5" customHeight="1" x14ac:dyDescent="0.3">
      <c r="B4" s="222"/>
      <c r="C4" s="341" t="s">
        <v>850</v>
      </c>
      <c r="D4" s="341"/>
      <c r="E4" s="341"/>
      <c r="F4" s="341"/>
      <c r="G4" s="341"/>
      <c r="H4" s="341"/>
      <c r="I4" s="341"/>
      <c r="J4" s="341"/>
      <c r="K4" s="223"/>
    </row>
    <row r="5" spans="2:11" ht="5.25" customHeight="1" x14ac:dyDescent="0.3">
      <c r="B5" s="222"/>
      <c r="C5" s="224"/>
      <c r="D5" s="224"/>
      <c r="E5" s="224"/>
      <c r="F5" s="224"/>
      <c r="G5" s="224"/>
      <c r="H5" s="224"/>
      <c r="I5" s="224"/>
      <c r="J5" s="224"/>
      <c r="K5" s="223"/>
    </row>
    <row r="6" spans="2:11" ht="15" customHeight="1" x14ac:dyDescent="0.3">
      <c r="B6" s="222"/>
      <c r="C6" s="340" t="s">
        <v>851</v>
      </c>
      <c r="D6" s="340"/>
      <c r="E6" s="340"/>
      <c r="F6" s="340"/>
      <c r="G6" s="340"/>
      <c r="H6" s="340"/>
      <c r="I6" s="340"/>
      <c r="J6" s="340"/>
      <c r="K6" s="223"/>
    </row>
    <row r="7" spans="2:11" ht="15" customHeight="1" x14ac:dyDescent="0.3">
      <c r="B7" s="225"/>
      <c r="C7" s="340" t="s">
        <v>852</v>
      </c>
      <c r="D7" s="340"/>
      <c r="E7" s="340"/>
      <c r="F7" s="340"/>
      <c r="G7" s="340"/>
      <c r="H7" s="340"/>
      <c r="I7" s="340"/>
      <c r="J7" s="340"/>
      <c r="K7" s="223"/>
    </row>
    <row r="8" spans="2:11" ht="12.75" customHeight="1" x14ac:dyDescent="0.3">
      <c r="B8" s="225"/>
      <c r="C8" s="226"/>
      <c r="D8" s="226"/>
      <c r="E8" s="226"/>
      <c r="F8" s="226"/>
      <c r="G8" s="226"/>
      <c r="H8" s="226"/>
      <c r="I8" s="226"/>
      <c r="J8" s="226"/>
      <c r="K8" s="223"/>
    </row>
    <row r="9" spans="2:11" ht="15" customHeight="1" x14ac:dyDescent="0.3">
      <c r="B9" s="225"/>
      <c r="C9" s="340" t="s">
        <v>853</v>
      </c>
      <c r="D9" s="340"/>
      <c r="E9" s="340"/>
      <c r="F9" s="340"/>
      <c r="G9" s="340"/>
      <c r="H9" s="340"/>
      <c r="I9" s="340"/>
      <c r="J9" s="340"/>
      <c r="K9" s="223"/>
    </row>
    <row r="10" spans="2:11" ht="15" customHeight="1" x14ac:dyDescent="0.3">
      <c r="B10" s="225"/>
      <c r="C10" s="226"/>
      <c r="D10" s="340" t="s">
        <v>854</v>
      </c>
      <c r="E10" s="340"/>
      <c r="F10" s="340"/>
      <c r="G10" s="340"/>
      <c r="H10" s="340"/>
      <c r="I10" s="340"/>
      <c r="J10" s="340"/>
      <c r="K10" s="223"/>
    </row>
    <row r="11" spans="2:11" ht="15" customHeight="1" x14ac:dyDescent="0.3">
      <c r="B11" s="225"/>
      <c r="C11" s="227"/>
      <c r="D11" s="340" t="s">
        <v>855</v>
      </c>
      <c r="E11" s="340"/>
      <c r="F11" s="340"/>
      <c r="G11" s="340"/>
      <c r="H11" s="340"/>
      <c r="I11" s="340"/>
      <c r="J11" s="340"/>
      <c r="K11" s="223"/>
    </row>
    <row r="12" spans="2:11" ht="12.75" customHeight="1" x14ac:dyDescent="0.3">
      <c r="B12" s="225"/>
      <c r="C12" s="227"/>
      <c r="D12" s="227"/>
      <c r="E12" s="227"/>
      <c r="F12" s="227"/>
      <c r="G12" s="227"/>
      <c r="H12" s="227"/>
      <c r="I12" s="227"/>
      <c r="J12" s="227"/>
      <c r="K12" s="223"/>
    </row>
    <row r="13" spans="2:11" ht="15" customHeight="1" x14ac:dyDescent="0.3">
      <c r="B13" s="225"/>
      <c r="C13" s="227"/>
      <c r="D13" s="340" t="s">
        <v>856</v>
      </c>
      <c r="E13" s="340"/>
      <c r="F13" s="340"/>
      <c r="G13" s="340"/>
      <c r="H13" s="340"/>
      <c r="I13" s="340"/>
      <c r="J13" s="340"/>
      <c r="K13" s="223"/>
    </row>
    <row r="14" spans="2:11" ht="15" customHeight="1" x14ac:dyDescent="0.3">
      <c r="B14" s="225"/>
      <c r="C14" s="227"/>
      <c r="D14" s="340" t="s">
        <v>857</v>
      </c>
      <c r="E14" s="340"/>
      <c r="F14" s="340"/>
      <c r="G14" s="340"/>
      <c r="H14" s="340"/>
      <c r="I14" s="340"/>
      <c r="J14" s="340"/>
      <c r="K14" s="223"/>
    </row>
    <row r="15" spans="2:11" ht="15" customHeight="1" x14ac:dyDescent="0.3">
      <c r="B15" s="225"/>
      <c r="C15" s="227"/>
      <c r="D15" s="340" t="s">
        <v>858</v>
      </c>
      <c r="E15" s="340"/>
      <c r="F15" s="340"/>
      <c r="G15" s="340"/>
      <c r="H15" s="340"/>
      <c r="I15" s="340"/>
      <c r="J15" s="340"/>
      <c r="K15" s="223"/>
    </row>
    <row r="16" spans="2:11" ht="15" customHeight="1" x14ac:dyDescent="0.3">
      <c r="B16" s="225"/>
      <c r="C16" s="227"/>
      <c r="D16" s="227"/>
      <c r="E16" s="228" t="s">
        <v>78</v>
      </c>
      <c r="F16" s="340" t="s">
        <v>859</v>
      </c>
      <c r="G16" s="340"/>
      <c r="H16" s="340"/>
      <c r="I16" s="340"/>
      <c r="J16" s="340"/>
      <c r="K16" s="223"/>
    </row>
    <row r="17" spans="2:11" ht="15" customHeight="1" x14ac:dyDescent="0.3">
      <c r="B17" s="225"/>
      <c r="C17" s="227"/>
      <c r="D17" s="227"/>
      <c r="E17" s="228" t="s">
        <v>860</v>
      </c>
      <c r="F17" s="340" t="s">
        <v>861</v>
      </c>
      <c r="G17" s="340"/>
      <c r="H17" s="340"/>
      <c r="I17" s="340"/>
      <c r="J17" s="340"/>
      <c r="K17" s="223"/>
    </row>
    <row r="18" spans="2:11" ht="15" customHeight="1" x14ac:dyDescent="0.3">
      <c r="B18" s="225"/>
      <c r="C18" s="227"/>
      <c r="D18" s="227"/>
      <c r="E18" s="228" t="s">
        <v>862</v>
      </c>
      <c r="F18" s="340" t="s">
        <v>863</v>
      </c>
      <c r="G18" s="340"/>
      <c r="H18" s="340"/>
      <c r="I18" s="340"/>
      <c r="J18" s="340"/>
      <c r="K18" s="223"/>
    </row>
    <row r="19" spans="2:11" ht="15" customHeight="1" x14ac:dyDescent="0.3">
      <c r="B19" s="225"/>
      <c r="C19" s="227"/>
      <c r="D19" s="227"/>
      <c r="E19" s="228" t="s">
        <v>864</v>
      </c>
      <c r="F19" s="340" t="s">
        <v>865</v>
      </c>
      <c r="G19" s="340"/>
      <c r="H19" s="340"/>
      <c r="I19" s="340"/>
      <c r="J19" s="340"/>
      <c r="K19" s="223"/>
    </row>
    <row r="20" spans="2:11" ht="15" customHeight="1" x14ac:dyDescent="0.3">
      <c r="B20" s="225"/>
      <c r="C20" s="227"/>
      <c r="D20" s="227"/>
      <c r="E20" s="228" t="s">
        <v>804</v>
      </c>
      <c r="F20" s="340" t="s">
        <v>805</v>
      </c>
      <c r="G20" s="340"/>
      <c r="H20" s="340"/>
      <c r="I20" s="340"/>
      <c r="J20" s="340"/>
      <c r="K20" s="223"/>
    </row>
    <row r="21" spans="2:11" ht="15" customHeight="1" x14ac:dyDescent="0.3">
      <c r="B21" s="225"/>
      <c r="C21" s="227"/>
      <c r="D21" s="227"/>
      <c r="E21" s="228" t="s">
        <v>866</v>
      </c>
      <c r="F21" s="340" t="s">
        <v>867</v>
      </c>
      <c r="G21" s="340"/>
      <c r="H21" s="340"/>
      <c r="I21" s="340"/>
      <c r="J21" s="340"/>
      <c r="K21" s="223"/>
    </row>
    <row r="22" spans="2:11" ht="12.75" customHeight="1" x14ac:dyDescent="0.3">
      <c r="B22" s="225"/>
      <c r="C22" s="227"/>
      <c r="D22" s="227"/>
      <c r="E22" s="227"/>
      <c r="F22" s="227"/>
      <c r="G22" s="227"/>
      <c r="H22" s="227"/>
      <c r="I22" s="227"/>
      <c r="J22" s="227"/>
      <c r="K22" s="223"/>
    </row>
    <row r="23" spans="2:11" ht="15" customHeight="1" x14ac:dyDescent="0.3">
      <c r="B23" s="225"/>
      <c r="C23" s="340" t="s">
        <v>868</v>
      </c>
      <c r="D23" s="340"/>
      <c r="E23" s="340"/>
      <c r="F23" s="340"/>
      <c r="G23" s="340"/>
      <c r="H23" s="340"/>
      <c r="I23" s="340"/>
      <c r="J23" s="340"/>
      <c r="K23" s="223"/>
    </row>
    <row r="24" spans="2:11" ht="15" customHeight="1" x14ac:dyDescent="0.3">
      <c r="B24" s="225"/>
      <c r="C24" s="340" t="s">
        <v>869</v>
      </c>
      <c r="D24" s="340"/>
      <c r="E24" s="340"/>
      <c r="F24" s="340"/>
      <c r="G24" s="340"/>
      <c r="H24" s="340"/>
      <c r="I24" s="340"/>
      <c r="J24" s="340"/>
      <c r="K24" s="223"/>
    </row>
    <row r="25" spans="2:11" ht="15" customHeight="1" x14ac:dyDescent="0.3">
      <c r="B25" s="225"/>
      <c r="C25" s="226"/>
      <c r="D25" s="340" t="s">
        <v>870</v>
      </c>
      <c r="E25" s="340"/>
      <c r="F25" s="340"/>
      <c r="G25" s="340"/>
      <c r="H25" s="340"/>
      <c r="I25" s="340"/>
      <c r="J25" s="340"/>
      <c r="K25" s="223"/>
    </row>
    <row r="26" spans="2:11" ht="15" customHeight="1" x14ac:dyDescent="0.3">
      <c r="B26" s="225"/>
      <c r="C26" s="227"/>
      <c r="D26" s="340" t="s">
        <v>871</v>
      </c>
      <c r="E26" s="340"/>
      <c r="F26" s="340"/>
      <c r="G26" s="340"/>
      <c r="H26" s="340"/>
      <c r="I26" s="340"/>
      <c r="J26" s="340"/>
      <c r="K26" s="223"/>
    </row>
    <row r="27" spans="2:11" ht="12.75" customHeight="1" x14ac:dyDescent="0.3">
      <c r="B27" s="225"/>
      <c r="C27" s="227"/>
      <c r="D27" s="227"/>
      <c r="E27" s="227"/>
      <c r="F27" s="227"/>
      <c r="G27" s="227"/>
      <c r="H27" s="227"/>
      <c r="I27" s="227"/>
      <c r="J27" s="227"/>
      <c r="K27" s="223"/>
    </row>
    <row r="28" spans="2:11" ht="15" customHeight="1" x14ac:dyDescent="0.3">
      <c r="B28" s="225"/>
      <c r="C28" s="227"/>
      <c r="D28" s="340" t="s">
        <v>872</v>
      </c>
      <c r="E28" s="340"/>
      <c r="F28" s="340"/>
      <c r="G28" s="340"/>
      <c r="H28" s="340"/>
      <c r="I28" s="340"/>
      <c r="J28" s="340"/>
      <c r="K28" s="223"/>
    </row>
    <row r="29" spans="2:11" ht="15" customHeight="1" x14ac:dyDescent="0.3">
      <c r="B29" s="225"/>
      <c r="C29" s="227"/>
      <c r="D29" s="340" t="s">
        <v>873</v>
      </c>
      <c r="E29" s="340"/>
      <c r="F29" s="340"/>
      <c r="G29" s="340"/>
      <c r="H29" s="340"/>
      <c r="I29" s="340"/>
      <c r="J29" s="340"/>
      <c r="K29" s="223"/>
    </row>
    <row r="30" spans="2:11" ht="12.75" customHeight="1" x14ac:dyDescent="0.3">
      <c r="B30" s="225"/>
      <c r="C30" s="227"/>
      <c r="D30" s="227"/>
      <c r="E30" s="227"/>
      <c r="F30" s="227"/>
      <c r="G30" s="227"/>
      <c r="H30" s="227"/>
      <c r="I30" s="227"/>
      <c r="J30" s="227"/>
      <c r="K30" s="223"/>
    </row>
    <row r="31" spans="2:11" ht="15" customHeight="1" x14ac:dyDescent="0.3">
      <c r="B31" s="225"/>
      <c r="C31" s="227"/>
      <c r="D31" s="340" t="s">
        <v>874</v>
      </c>
      <c r="E31" s="340"/>
      <c r="F31" s="340"/>
      <c r="G31" s="340"/>
      <c r="H31" s="340"/>
      <c r="I31" s="340"/>
      <c r="J31" s="340"/>
      <c r="K31" s="223"/>
    </row>
    <row r="32" spans="2:11" ht="15" customHeight="1" x14ac:dyDescent="0.3">
      <c r="B32" s="225"/>
      <c r="C32" s="227"/>
      <c r="D32" s="340" t="s">
        <v>875</v>
      </c>
      <c r="E32" s="340"/>
      <c r="F32" s="340"/>
      <c r="G32" s="340"/>
      <c r="H32" s="340"/>
      <c r="I32" s="340"/>
      <c r="J32" s="340"/>
      <c r="K32" s="223"/>
    </row>
    <row r="33" spans="2:11" ht="15" customHeight="1" x14ac:dyDescent="0.3">
      <c r="B33" s="225"/>
      <c r="C33" s="227"/>
      <c r="D33" s="340" t="s">
        <v>876</v>
      </c>
      <c r="E33" s="340"/>
      <c r="F33" s="340"/>
      <c r="G33" s="340"/>
      <c r="H33" s="340"/>
      <c r="I33" s="340"/>
      <c r="J33" s="340"/>
      <c r="K33" s="223"/>
    </row>
    <row r="34" spans="2:11" ht="15" customHeight="1" x14ac:dyDescent="0.3">
      <c r="B34" s="225"/>
      <c r="C34" s="227"/>
      <c r="D34" s="226"/>
      <c r="E34" s="229" t="s">
        <v>109</v>
      </c>
      <c r="F34" s="226"/>
      <c r="G34" s="340" t="s">
        <v>877</v>
      </c>
      <c r="H34" s="340"/>
      <c r="I34" s="340"/>
      <c r="J34" s="340"/>
      <c r="K34" s="223"/>
    </row>
    <row r="35" spans="2:11" ht="30.75" customHeight="1" x14ac:dyDescent="0.3">
      <c r="B35" s="225"/>
      <c r="C35" s="227"/>
      <c r="D35" s="226"/>
      <c r="E35" s="229" t="s">
        <v>878</v>
      </c>
      <c r="F35" s="226"/>
      <c r="G35" s="340" t="s">
        <v>879</v>
      </c>
      <c r="H35" s="340"/>
      <c r="I35" s="340"/>
      <c r="J35" s="340"/>
      <c r="K35" s="223"/>
    </row>
    <row r="36" spans="2:11" ht="15" customHeight="1" x14ac:dyDescent="0.3">
      <c r="B36" s="225"/>
      <c r="C36" s="227"/>
      <c r="D36" s="226"/>
      <c r="E36" s="229" t="s">
        <v>53</v>
      </c>
      <c r="F36" s="226"/>
      <c r="G36" s="340" t="s">
        <v>880</v>
      </c>
      <c r="H36" s="340"/>
      <c r="I36" s="340"/>
      <c r="J36" s="340"/>
      <c r="K36" s="223"/>
    </row>
    <row r="37" spans="2:11" ht="15" customHeight="1" x14ac:dyDescent="0.3">
      <c r="B37" s="225"/>
      <c r="C37" s="227"/>
      <c r="D37" s="226"/>
      <c r="E37" s="229" t="s">
        <v>110</v>
      </c>
      <c r="F37" s="226"/>
      <c r="G37" s="340" t="s">
        <v>881</v>
      </c>
      <c r="H37" s="340"/>
      <c r="I37" s="340"/>
      <c r="J37" s="340"/>
      <c r="K37" s="223"/>
    </row>
    <row r="38" spans="2:11" ht="15" customHeight="1" x14ac:dyDescent="0.3">
      <c r="B38" s="225"/>
      <c r="C38" s="227"/>
      <c r="D38" s="226"/>
      <c r="E38" s="229" t="s">
        <v>111</v>
      </c>
      <c r="F38" s="226"/>
      <c r="G38" s="340" t="s">
        <v>882</v>
      </c>
      <c r="H38" s="340"/>
      <c r="I38" s="340"/>
      <c r="J38" s="340"/>
      <c r="K38" s="223"/>
    </row>
    <row r="39" spans="2:11" ht="15" customHeight="1" x14ac:dyDescent="0.3">
      <c r="B39" s="225"/>
      <c r="C39" s="227"/>
      <c r="D39" s="226"/>
      <c r="E39" s="229" t="s">
        <v>112</v>
      </c>
      <c r="F39" s="226"/>
      <c r="G39" s="340" t="s">
        <v>883</v>
      </c>
      <c r="H39" s="340"/>
      <c r="I39" s="340"/>
      <c r="J39" s="340"/>
      <c r="K39" s="223"/>
    </row>
    <row r="40" spans="2:11" ht="15" customHeight="1" x14ac:dyDescent="0.3">
      <c r="B40" s="225"/>
      <c r="C40" s="227"/>
      <c r="D40" s="226"/>
      <c r="E40" s="229" t="s">
        <v>884</v>
      </c>
      <c r="F40" s="226"/>
      <c r="G40" s="340" t="s">
        <v>885</v>
      </c>
      <c r="H40" s="340"/>
      <c r="I40" s="340"/>
      <c r="J40" s="340"/>
      <c r="K40" s="223"/>
    </row>
    <row r="41" spans="2:11" ht="15" customHeight="1" x14ac:dyDescent="0.3">
      <c r="B41" s="225"/>
      <c r="C41" s="227"/>
      <c r="D41" s="226"/>
      <c r="E41" s="229"/>
      <c r="F41" s="226"/>
      <c r="G41" s="340" t="s">
        <v>886</v>
      </c>
      <c r="H41" s="340"/>
      <c r="I41" s="340"/>
      <c r="J41" s="340"/>
      <c r="K41" s="223"/>
    </row>
    <row r="42" spans="2:11" ht="15" customHeight="1" x14ac:dyDescent="0.3">
      <c r="B42" s="225"/>
      <c r="C42" s="227"/>
      <c r="D42" s="226"/>
      <c r="E42" s="229" t="s">
        <v>887</v>
      </c>
      <c r="F42" s="226"/>
      <c r="G42" s="340" t="s">
        <v>888</v>
      </c>
      <c r="H42" s="340"/>
      <c r="I42" s="340"/>
      <c r="J42" s="340"/>
      <c r="K42" s="223"/>
    </row>
    <row r="43" spans="2:11" ht="15" customHeight="1" x14ac:dyDescent="0.3">
      <c r="B43" s="225"/>
      <c r="C43" s="227"/>
      <c r="D43" s="226"/>
      <c r="E43" s="229" t="s">
        <v>114</v>
      </c>
      <c r="F43" s="226"/>
      <c r="G43" s="340" t="s">
        <v>889</v>
      </c>
      <c r="H43" s="340"/>
      <c r="I43" s="340"/>
      <c r="J43" s="340"/>
      <c r="K43" s="223"/>
    </row>
    <row r="44" spans="2:11" ht="12.75" customHeight="1" x14ac:dyDescent="0.3">
      <c r="B44" s="225"/>
      <c r="C44" s="227"/>
      <c r="D44" s="226"/>
      <c r="E44" s="226"/>
      <c r="F44" s="226"/>
      <c r="G44" s="226"/>
      <c r="H44" s="226"/>
      <c r="I44" s="226"/>
      <c r="J44" s="226"/>
      <c r="K44" s="223"/>
    </row>
    <row r="45" spans="2:11" ht="15" customHeight="1" x14ac:dyDescent="0.3">
      <c r="B45" s="225"/>
      <c r="C45" s="227"/>
      <c r="D45" s="340" t="s">
        <v>890</v>
      </c>
      <c r="E45" s="340"/>
      <c r="F45" s="340"/>
      <c r="G45" s="340"/>
      <c r="H45" s="340"/>
      <c r="I45" s="340"/>
      <c r="J45" s="340"/>
      <c r="K45" s="223"/>
    </row>
    <row r="46" spans="2:11" ht="15" customHeight="1" x14ac:dyDescent="0.3">
      <c r="B46" s="225"/>
      <c r="C46" s="227"/>
      <c r="D46" s="227"/>
      <c r="E46" s="340" t="s">
        <v>891</v>
      </c>
      <c r="F46" s="340"/>
      <c r="G46" s="340"/>
      <c r="H46" s="340"/>
      <c r="I46" s="340"/>
      <c r="J46" s="340"/>
      <c r="K46" s="223"/>
    </row>
    <row r="47" spans="2:11" ht="15" customHeight="1" x14ac:dyDescent="0.3">
      <c r="B47" s="225"/>
      <c r="C47" s="227"/>
      <c r="D47" s="227"/>
      <c r="E47" s="340" t="s">
        <v>892</v>
      </c>
      <c r="F47" s="340"/>
      <c r="G47" s="340"/>
      <c r="H47" s="340"/>
      <c r="I47" s="340"/>
      <c r="J47" s="340"/>
      <c r="K47" s="223"/>
    </row>
    <row r="48" spans="2:11" ht="15" customHeight="1" x14ac:dyDescent="0.3">
      <c r="B48" s="225"/>
      <c r="C48" s="227"/>
      <c r="D48" s="227"/>
      <c r="E48" s="340" t="s">
        <v>893</v>
      </c>
      <c r="F48" s="340"/>
      <c r="G48" s="340"/>
      <c r="H48" s="340"/>
      <c r="I48" s="340"/>
      <c r="J48" s="340"/>
      <c r="K48" s="223"/>
    </row>
    <row r="49" spans="2:11" ht="15" customHeight="1" x14ac:dyDescent="0.3">
      <c r="B49" s="225"/>
      <c r="C49" s="227"/>
      <c r="D49" s="340" t="s">
        <v>894</v>
      </c>
      <c r="E49" s="340"/>
      <c r="F49" s="340"/>
      <c r="G49" s="340"/>
      <c r="H49" s="340"/>
      <c r="I49" s="340"/>
      <c r="J49" s="340"/>
      <c r="K49" s="223"/>
    </row>
    <row r="50" spans="2:11" ht="25.5" customHeight="1" x14ac:dyDescent="0.3">
      <c r="B50" s="222"/>
      <c r="C50" s="341" t="s">
        <v>895</v>
      </c>
      <c r="D50" s="341"/>
      <c r="E50" s="341"/>
      <c r="F50" s="341"/>
      <c r="G50" s="341"/>
      <c r="H50" s="341"/>
      <c r="I50" s="341"/>
      <c r="J50" s="341"/>
      <c r="K50" s="223"/>
    </row>
    <row r="51" spans="2:11" ht="5.25" customHeight="1" x14ac:dyDescent="0.3">
      <c r="B51" s="222"/>
      <c r="C51" s="224"/>
      <c r="D51" s="224"/>
      <c r="E51" s="224"/>
      <c r="F51" s="224"/>
      <c r="G51" s="224"/>
      <c r="H51" s="224"/>
      <c r="I51" s="224"/>
      <c r="J51" s="224"/>
      <c r="K51" s="223"/>
    </row>
    <row r="52" spans="2:11" ht="15" customHeight="1" x14ac:dyDescent="0.3">
      <c r="B52" s="222"/>
      <c r="C52" s="340" t="s">
        <v>896</v>
      </c>
      <c r="D52" s="340"/>
      <c r="E52" s="340"/>
      <c r="F52" s="340"/>
      <c r="G52" s="340"/>
      <c r="H52" s="340"/>
      <c r="I52" s="340"/>
      <c r="J52" s="340"/>
      <c r="K52" s="223"/>
    </row>
    <row r="53" spans="2:11" ht="15" customHeight="1" x14ac:dyDescent="0.3">
      <c r="B53" s="222"/>
      <c r="C53" s="340" t="s">
        <v>897</v>
      </c>
      <c r="D53" s="340"/>
      <c r="E53" s="340"/>
      <c r="F53" s="340"/>
      <c r="G53" s="340"/>
      <c r="H53" s="340"/>
      <c r="I53" s="340"/>
      <c r="J53" s="340"/>
      <c r="K53" s="223"/>
    </row>
    <row r="54" spans="2:11" ht="12.75" customHeight="1" x14ac:dyDescent="0.3">
      <c r="B54" s="222"/>
      <c r="C54" s="226"/>
      <c r="D54" s="226"/>
      <c r="E54" s="226"/>
      <c r="F54" s="226"/>
      <c r="G54" s="226"/>
      <c r="H54" s="226"/>
      <c r="I54" s="226"/>
      <c r="J54" s="226"/>
      <c r="K54" s="223"/>
    </row>
    <row r="55" spans="2:11" ht="15" customHeight="1" x14ac:dyDescent="0.3">
      <c r="B55" s="222"/>
      <c r="C55" s="340" t="s">
        <v>898</v>
      </c>
      <c r="D55" s="340"/>
      <c r="E55" s="340"/>
      <c r="F55" s="340"/>
      <c r="G55" s="340"/>
      <c r="H55" s="340"/>
      <c r="I55" s="340"/>
      <c r="J55" s="340"/>
      <c r="K55" s="223"/>
    </row>
    <row r="56" spans="2:11" ht="15" customHeight="1" x14ac:dyDescent="0.3">
      <c r="B56" s="222"/>
      <c r="C56" s="227"/>
      <c r="D56" s="340" t="s">
        <v>899</v>
      </c>
      <c r="E56" s="340"/>
      <c r="F56" s="340"/>
      <c r="G56" s="340"/>
      <c r="H56" s="340"/>
      <c r="I56" s="340"/>
      <c r="J56" s="340"/>
      <c r="K56" s="223"/>
    </row>
    <row r="57" spans="2:11" ht="15" customHeight="1" x14ac:dyDescent="0.3">
      <c r="B57" s="222"/>
      <c r="C57" s="227"/>
      <c r="D57" s="340" t="s">
        <v>900</v>
      </c>
      <c r="E57" s="340"/>
      <c r="F57" s="340"/>
      <c r="G57" s="340"/>
      <c r="H57" s="340"/>
      <c r="I57" s="340"/>
      <c r="J57" s="340"/>
      <c r="K57" s="223"/>
    </row>
    <row r="58" spans="2:11" ht="15" customHeight="1" x14ac:dyDescent="0.3">
      <c r="B58" s="222"/>
      <c r="C58" s="227"/>
      <c r="D58" s="340" t="s">
        <v>901</v>
      </c>
      <c r="E58" s="340"/>
      <c r="F58" s="340"/>
      <c r="G58" s="340"/>
      <c r="H58" s="340"/>
      <c r="I58" s="340"/>
      <c r="J58" s="340"/>
      <c r="K58" s="223"/>
    </row>
    <row r="59" spans="2:11" ht="15" customHeight="1" x14ac:dyDescent="0.3">
      <c r="B59" s="222"/>
      <c r="C59" s="227"/>
      <c r="D59" s="340" t="s">
        <v>902</v>
      </c>
      <c r="E59" s="340"/>
      <c r="F59" s="340"/>
      <c r="G59" s="340"/>
      <c r="H59" s="340"/>
      <c r="I59" s="340"/>
      <c r="J59" s="340"/>
      <c r="K59" s="223"/>
    </row>
    <row r="60" spans="2:11" ht="15" customHeight="1" x14ac:dyDescent="0.3">
      <c r="B60" s="222"/>
      <c r="C60" s="227"/>
      <c r="D60" s="339" t="s">
        <v>903</v>
      </c>
      <c r="E60" s="339"/>
      <c r="F60" s="339"/>
      <c r="G60" s="339"/>
      <c r="H60" s="339"/>
      <c r="I60" s="339"/>
      <c r="J60" s="339"/>
      <c r="K60" s="223"/>
    </row>
    <row r="61" spans="2:11" ht="15" customHeight="1" x14ac:dyDescent="0.3">
      <c r="B61" s="222"/>
      <c r="C61" s="227"/>
      <c r="D61" s="340" t="s">
        <v>904</v>
      </c>
      <c r="E61" s="340"/>
      <c r="F61" s="340"/>
      <c r="G61" s="340"/>
      <c r="H61" s="340"/>
      <c r="I61" s="340"/>
      <c r="J61" s="340"/>
      <c r="K61" s="223"/>
    </row>
    <row r="62" spans="2:11" ht="12.75" customHeight="1" x14ac:dyDescent="0.3">
      <c r="B62" s="222"/>
      <c r="C62" s="227"/>
      <c r="D62" s="227"/>
      <c r="E62" s="230"/>
      <c r="F62" s="227"/>
      <c r="G62" s="227"/>
      <c r="H62" s="227"/>
      <c r="I62" s="227"/>
      <c r="J62" s="227"/>
      <c r="K62" s="223"/>
    </row>
    <row r="63" spans="2:11" ht="15" customHeight="1" x14ac:dyDescent="0.3">
      <c r="B63" s="222"/>
      <c r="C63" s="227"/>
      <c r="D63" s="340" t="s">
        <v>905</v>
      </c>
      <c r="E63" s="340"/>
      <c r="F63" s="340"/>
      <c r="G63" s="340"/>
      <c r="H63" s="340"/>
      <c r="I63" s="340"/>
      <c r="J63" s="340"/>
      <c r="K63" s="223"/>
    </row>
    <row r="64" spans="2:11" ht="15" customHeight="1" x14ac:dyDescent="0.3">
      <c r="B64" s="222"/>
      <c r="C64" s="227"/>
      <c r="D64" s="339" t="s">
        <v>906</v>
      </c>
      <c r="E64" s="339"/>
      <c r="F64" s="339"/>
      <c r="G64" s="339"/>
      <c r="H64" s="339"/>
      <c r="I64" s="339"/>
      <c r="J64" s="339"/>
      <c r="K64" s="223"/>
    </row>
    <row r="65" spans="2:11" ht="15" customHeight="1" x14ac:dyDescent="0.3">
      <c r="B65" s="222"/>
      <c r="C65" s="227"/>
      <c r="D65" s="340" t="s">
        <v>907</v>
      </c>
      <c r="E65" s="340"/>
      <c r="F65" s="340"/>
      <c r="G65" s="340"/>
      <c r="H65" s="340"/>
      <c r="I65" s="340"/>
      <c r="J65" s="340"/>
      <c r="K65" s="223"/>
    </row>
    <row r="66" spans="2:11" ht="15" customHeight="1" x14ac:dyDescent="0.3">
      <c r="B66" s="222"/>
      <c r="C66" s="227"/>
      <c r="D66" s="340" t="s">
        <v>908</v>
      </c>
      <c r="E66" s="340"/>
      <c r="F66" s="340"/>
      <c r="G66" s="340"/>
      <c r="H66" s="340"/>
      <c r="I66" s="340"/>
      <c r="J66" s="340"/>
      <c r="K66" s="223"/>
    </row>
    <row r="67" spans="2:11" ht="15" customHeight="1" x14ac:dyDescent="0.3">
      <c r="B67" s="222"/>
      <c r="C67" s="227"/>
      <c r="D67" s="340" t="s">
        <v>909</v>
      </c>
      <c r="E67" s="340"/>
      <c r="F67" s="340"/>
      <c r="G67" s="340"/>
      <c r="H67" s="340"/>
      <c r="I67" s="340"/>
      <c r="J67" s="340"/>
      <c r="K67" s="223"/>
    </row>
    <row r="68" spans="2:11" ht="15" customHeight="1" x14ac:dyDescent="0.3">
      <c r="B68" s="222"/>
      <c r="C68" s="227"/>
      <c r="D68" s="340" t="s">
        <v>910</v>
      </c>
      <c r="E68" s="340"/>
      <c r="F68" s="340"/>
      <c r="G68" s="340"/>
      <c r="H68" s="340"/>
      <c r="I68" s="340"/>
      <c r="J68" s="340"/>
      <c r="K68" s="223"/>
    </row>
    <row r="69" spans="2:11" ht="12.75" customHeight="1" x14ac:dyDescent="0.3">
      <c r="B69" s="231"/>
      <c r="C69" s="232"/>
      <c r="D69" s="232"/>
      <c r="E69" s="232"/>
      <c r="F69" s="232"/>
      <c r="G69" s="232"/>
      <c r="H69" s="232"/>
      <c r="I69" s="232"/>
      <c r="J69" s="232"/>
      <c r="K69" s="233"/>
    </row>
    <row r="70" spans="2:11" ht="18.75" customHeight="1" x14ac:dyDescent="0.3">
      <c r="B70" s="234"/>
      <c r="C70" s="234"/>
      <c r="D70" s="234"/>
      <c r="E70" s="234"/>
      <c r="F70" s="234"/>
      <c r="G70" s="234"/>
      <c r="H70" s="234"/>
      <c r="I70" s="234"/>
      <c r="J70" s="234"/>
      <c r="K70" s="235"/>
    </row>
    <row r="71" spans="2:11" ht="18.75" customHeight="1" x14ac:dyDescent="0.3">
      <c r="B71" s="235"/>
      <c r="C71" s="235"/>
      <c r="D71" s="235"/>
      <c r="E71" s="235"/>
      <c r="F71" s="235"/>
      <c r="G71" s="235"/>
      <c r="H71" s="235"/>
      <c r="I71" s="235"/>
      <c r="J71" s="235"/>
      <c r="K71" s="235"/>
    </row>
    <row r="72" spans="2:11" ht="7.5" customHeight="1" x14ac:dyDescent="0.3">
      <c r="B72" s="236"/>
      <c r="C72" s="237"/>
      <c r="D72" s="237"/>
      <c r="E72" s="237"/>
      <c r="F72" s="237"/>
      <c r="G72" s="237"/>
      <c r="H72" s="237"/>
      <c r="I72" s="237"/>
      <c r="J72" s="237"/>
      <c r="K72" s="238"/>
    </row>
    <row r="73" spans="2:11" ht="45" customHeight="1" x14ac:dyDescent="0.3">
      <c r="B73" s="239"/>
      <c r="C73" s="338" t="s">
        <v>848</v>
      </c>
      <c r="D73" s="338"/>
      <c r="E73" s="338"/>
      <c r="F73" s="338"/>
      <c r="G73" s="338"/>
      <c r="H73" s="338"/>
      <c r="I73" s="338"/>
      <c r="J73" s="338"/>
      <c r="K73" s="240"/>
    </row>
    <row r="74" spans="2:11" ht="17.25" customHeight="1" x14ac:dyDescent="0.3">
      <c r="B74" s="239"/>
      <c r="C74" s="241" t="s">
        <v>911</v>
      </c>
      <c r="D74" s="241"/>
      <c r="E74" s="241"/>
      <c r="F74" s="241" t="s">
        <v>912</v>
      </c>
      <c r="G74" s="242"/>
      <c r="H74" s="241" t="s">
        <v>110</v>
      </c>
      <c r="I74" s="241" t="s">
        <v>57</v>
      </c>
      <c r="J74" s="241" t="s">
        <v>913</v>
      </c>
      <c r="K74" s="240"/>
    </row>
    <row r="75" spans="2:11" ht="17.25" customHeight="1" x14ac:dyDescent="0.3">
      <c r="B75" s="239"/>
      <c r="C75" s="243" t="s">
        <v>914</v>
      </c>
      <c r="D75" s="243"/>
      <c r="E75" s="243"/>
      <c r="F75" s="244" t="s">
        <v>915</v>
      </c>
      <c r="G75" s="245"/>
      <c r="H75" s="243"/>
      <c r="I75" s="243"/>
      <c r="J75" s="243" t="s">
        <v>916</v>
      </c>
      <c r="K75" s="240"/>
    </row>
    <row r="76" spans="2:11" ht="5.25" customHeight="1" x14ac:dyDescent="0.3">
      <c r="B76" s="239"/>
      <c r="C76" s="246"/>
      <c r="D76" s="246"/>
      <c r="E76" s="246"/>
      <c r="F76" s="246"/>
      <c r="G76" s="247"/>
      <c r="H76" s="246"/>
      <c r="I76" s="246"/>
      <c r="J76" s="246"/>
      <c r="K76" s="240"/>
    </row>
    <row r="77" spans="2:11" ht="15" customHeight="1" x14ac:dyDescent="0.3">
      <c r="B77" s="239"/>
      <c r="C77" s="229" t="s">
        <v>53</v>
      </c>
      <c r="D77" s="246"/>
      <c r="E77" s="246"/>
      <c r="F77" s="248" t="s">
        <v>917</v>
      </c>
      <c r="G77" s="247"/>
      <c r="H77" s="229" t="s">
        <v>918</v>
      </c>
      <c r="I77" s="229" t="s">
        <v>919</v>
      </c>
      <c r="J77" s="229">
        <v>20</v>
      </c>
      <c r="K77" s="240"/>
    </row>
    <row r="78" spans="2:11" ht="15" customHeight="1" x14ac:dyDescent="0.3">
      <c r="B78" s="239"/>
      <c r="C78" s="229" t="s">
        <v>920</v>
      </c>
      <c r="D78" s="229"/>
      <c r="E78" s="229"/>
      <c r="F78" s="248" t="s">
        <v>917</v>
      </c>
      <c r="G78" s="247"/>
      <c r="H78" s="229" t="s">
        <v>921</v>
      </c>
      <c r="I78" s="229" t="s">
        <v>919</v>
      </c>
      <c r="J78" s="229">
        <v>120</v>
      </c>
      <c r="K78" s="240"/>
    </row>
    <row r="79" spans="2:11" ht="15" customHeight="1" x14ac:dyDescent="0.3">
      <c r="B79" s="249"/>
      <c r="C79" s="229" t="s">
        <v>922</v>
      </c>
      <c r="D79" s="229"/>
      <c r="E79" s="229"/>
      <c r="F79" s="248" t="s">
        <v>923</v>
      </c>
      <c r="G79" s="247"/>
      <c r="H79" s="229" t="s">
        <v>924</v>
      </c>
      <c r="I79" s="229" t="s">
        <v>919</v>
      </c>
      <c r="J79" s="229">
        <v>50</v>
      </c>
      <c r="K79" s="240"/>
    </row>
    <row r="80" spans="2:11" ht="15" customHeight="1" x14ac:dyDescent="0.3">
      <c r="B80" s="249"/>
      <c r="C80" s="229" t="s">
        <v>925</v>
      </c>
      <c r="D80" s="229"/>
      <c r="E80" s="229"/>
      <c r="F80" s="248" t="s">
        <v>917</v>
      </c>
      <c r="G80" s="247"/>
      <c r="H80" s="229" t="s">
        <v>926</v>
      </c>
      <c r="I80" s="229" t="s">
        <v>927</v>
      </c>
      <c r="J80" s="229"/>
      <c r="K80" s="240"/>
    </row>
    <row r="81" spans="2:11" ht="15" customHeight="1" x14ac:dyDescent="0.3">
      <c r="B81" s="249"/>
      <c r="C81" s="250" t="s">
        <v>928</v>
      </c>
      <c r="D81" s="250"/>
      <c r="E81" s="250"/>
      <c r="F81" s="251" t="s">
        <v>923</v>
      </c>
      <c r="G81" s="250"/>
      <c r="H81" s="250" t="s">
        <v>929</v>
      </c>
      <c r="I81" s="250" t="s">
        <v>919</v>
      </c>
      <c r="J81" s="250">
        <v>15</v>
      </c>
      <c r="K81" s="240"/>
    </row>
    <row r="82" spans="2:11" ht="15" customHeight="1" x14ac:dyDescent="0.3">
      <c r="B82" s="249"/>
      <c r="C82" s="250" t="s">
        <v>930</v>
      </c>
      <c r="D82" s="250"/>
      <c r="E82" s="250"/>
      <c r="F82" s="251" t="s">
        <v>923</v>
      </c>
      <c r="G82" s="250"/>
      <c r="H82" s="250" t="s">
        <v>931</v>
      </c>
      <c r="I82" s="250" t="s">
        <v>919</v>
      </c>
      <c r="J82" s="250">
        <v>15</v>
      </c>
      <c r="K82" s="240"/>
    </row>
    <row r="83" spans="2:11" ht="15" customHeight="1" x14ac:dyDescent="0.3">
      <c r="B83" s="249"/>
      <c r="C83" s="250" t="s">
        <v>932</v>
      </c>
      <c r="D83" s="250"/>
      <c r="E83" s="250"/>
      <c r="F83" s="251" t="s">
        <v>923</v>
      </c>
      <c r="G83" s="250"/>
      <c r="H83" s="250" t="s">
        <v>933</v>
      </c>
      <c r="I83" s="250" t="s">
        <v>919</v>
      </c>
      <c r="J83" s="250">
        <v>20</v>
      </c>
      <c r="K83" s="240"/>
    </row>
    <row r="84" spans="2:11" ht="15" customHeight="1" x14ac:dyDescent="0.3">
      <c r="B84" s="249"/>
      <c r="C84" s="250" t="s">
        <v>934</v>
      </c>
      <c r="D84" s="250"/>
      <c r="E84" s="250"/>
      <c r="F84" s="251" t="s">
        <v>923</v>
      </c>
      <c r="G84" s="250"/>
      <c r="H84" s="250" t="s">
        <v>935</v>
      </c>
      <c r="I84" s="250" t="s">
        <v>919</v>
      </c>
      <c r="J84" s="250">
        <v>20</v>
      </c>
      <c r="K84" s="240"/>
    </row>
    <row r="85" spans="2:11" ht="15" customHeight="1" x14ac:dyDescent="0.3">
      <c r="B85" s="249"/>
      <c r="C85" s="229" t="s">
        <v>936</v>
      </c>
      <c r="D85" s="229"/>
      <c r="E85" s="229"/>
      <c r="F85" s="248" t="s">
        <v>923</v>
      </c>
      <c r="G85" s="247"/>
      <c r="H85" s="229" t="s">
        <v>937</v>
      </c>
      <c r="I85" s="229" t="s">
        <v>919</v>
      </c>
      <c r="J85" s="229">
        <v>50</v>
      </c>
      <c r="K85" s="240"/>
    </row>
    <row r="86" spans="2:11" ht="15" customHeight="1" x14ac:dyDescent="0.3">
      <c r="B86" s="249"/>
      <c r="C86" s="229" t="s">
        <v>938</v>
      </c>
      <c r="D86" s="229"/>
      <c r="E86" s="229"/>
      <c r="F86" s="248" t="s">
        <v>923</v>
      </c>
      <c r="G86" s="247"/>
      <c r="H86" s="229" t="s">
        <v>939</v>
      </c>
      <c r="I86" s="229" t="s">
        <v>919</v>
      </c>
      <c r="J86" s="229">
        <v>20</v>
      </c>
      <c r="K86" s="240"/>
    </row>
    <row r="87" spans="2:11" ht="15" customHeight="1" x14ac:dyDescent="0.3">
      <c r="B87" s="249"/>
      <c r="C87" s="229" t="s">
        <v>940</v>
      </c>
      <c r="D87" s="229"/>
      <c r="E87" s="229"/>
      <c r="F87" s="248" t="s">
        <v>923</v>
      </c>
      <c r="G87" s="247"/>
      <c r="H87" s="229" t="s">
        <v>941</v>
      </c>
      <c r="I87" s="229" t="s">
        <v>919</v>
      </c>
      <c r="J87" s="229">
        <v>20</v>
      </c>
      <c r="K87" s="240"/>
    </row>
    <row r="88" spans="2:11" ht="15" customHeight="1" x14ac:dyDescent="0.3">
      <c r="B88" s="249"/>
      <c r="C88" s="229" t="s">
        <v>942</v>
      </c>
      <c r="D88" s="229"/>
      <c r="E88" s="229"/>
      <c r="F88" s="248" t="s">
        <v>923</v>
      </c>
      <c r="G88" s="247"/>
      <c r="H88" s="229" t="s">
        <v>943</v>
      </c>
      <c r="I88" s="229" t="s">
        <v>919</v>
      </c>
      <c r="J88" s="229">
        <v>50</v>
      </c>
      <c r="K88" s="240"/>
    </row>
    <row r="89" spans="2:11" ht="15" customHeight="1" x14ac:dyDescent="0.3">
      <c r="B89" s="249"/>
      <c r="C89" s="229" t="s">
        <v>944</v>
      </c>
      <c r="D89" s="229"/>
      <c r="E89" s="229"/>
      <c r="F89" s="248" t="s">
        <v>923</v>
      </c>
      <c r="G89" s="247"/>
      <c r="H89" s="229" t="s">
        <v>944</v>
      </c>
      <c r="I89" s="229" t="s">
        <v>919</v>
      </c>
      <c r="J89" s="229">
        <v>50</v>
      </c>
      <c r="K89" s="240"/>
    </row>
    <row r="90" spans="2:11" ht="15" customHeight="1" x14ac:dyDescent="0.3">
      <c r="B90" s="249"/>
      <c r="C90" s="229" t="s">
        <v>115</v>
      </c>
      <c r="D90" s="229"/>
      <c r="E90" s="229"/>
      <c r="F90" s="248" t="s">
        <v>923</v>
      </c>
      <c r="G90" s="247"/>
      <c r="H90" s="229" t="s">
        <v>945</v>
      </c>
      <c r="I90" s="229" t="s">
        <v>919</v>
      </c>
      <c r="J90" s="229">
        <v>255</v>
      </c>
      <c r="K90" s="240"/>
    </row>
    <row r="91" spans="2:11" ht="15" customHeight="1" x14ac:dyDescent="0.3">
      <c r="B91" s="249"/>
      <c r="C91" s="229" t="s">
        <v>946</v>
      </c>
      <c r="D91" s="229"/>
      <c r="E91" s="229"/>
      <c r="F91" s="248" t="s">
        <v>917</v>
      </c>
      <c r="G91" s="247"/>
      <c r="H91" s="229" t="s">
        <v>947</v>
      </c>
      <c r="I91" s="229" t="s">
        <v>948</v>
      </c>
      <c r="J91" s="229"/>
      <c r="K91" s="240"/>
    </row>
    <row r="92" spans="2:11" ht="15" customHeight="1" x14ac:dyDescent="0.3">
      <c r="B92" s="249"/>
      <c r="C92" s="229" t="s">
        <v>949</v>
      </c>
      <c r="D92" s="229"/>
      <c r="E92" s="229"/>
      <c r="F92" s="248" t="s">
        <v>917</v>
      </c>
      <c r="G92" s="247"/>
      <c r="H92" s="229" t="s">
        <v>950</v>
      </c>
      <c r="I92" s="229" t="s">
        <v>951</v>
      </c>
      <c r="J92" s="229"/>
      <c r="K92" s="240"/>
    </row>
    <row r="93" spans="2:11" ht="15" customHeight="1" x14ac:dyDescent="0.3">
      <c r="B93" s="249"/>
      <c r="C93" s="229" t="s">
        <v>952</v>
      </c>
      <c r="D93" s="229"/>
      <c r="E93" s="229"/>
      <c r="F93" s="248" t="s">
        <v>917</v>
      </c>
      <c r="G93" s="247"/>
      <c r="H93" s="229" t="s">
        <v>952</v>
      </c>
      <c r="I93" s="229" t="s">
        <v>951</v>
      </c>
      <c r="J93" s="229"/>
      <c r="K93" s="240"/>
    </row>
    <row r="94" spans="2:11" ht="15" customHeight="1" x14ac:dyDescent="0.3">
      <c r="B94" s="249"/>
      <c r="C94" s="229" t="s">
        <v>38</v>
      </c>
      <c r="D94" s="229"/>
      <c r="E94" s="229"/>
      <c r="F94" s="248" t="s">
        <v>917</v>
      </c>
      <c r="G94" s="247"/>
      <c r="H94" s="229" t="s">
        <v>953</v>
      </c>
      <c r="I94" s="229" t="s">
        <v>951</v>
      </c>
      <c r="J94" s="229"/>
      <c r="K94" s="240"/>
    </row>
    <row r="95" spans="2:11" ht="15" customHeight="1" x14ac:dyDescent="0.3">
      <c r="B95" s="249"/>
      <c r="C95" s="229" t="s">
        <v>48</v>
      </c>
      <c r="D95" s="229"/>
      <c r="E95" s="229"/>
      <c r="F95" s="248" t="s">
        <v>917</v>
      </c>
      <c r="G95" s="247"/>
      <c r="H95" s="229" t="s">
        <v>954</v>
      </c>
      <c r="I95" s="229" t="s">
        <v>951</v>
      </c>
      <c r="J95" s="229"/>
      <c r="K95" s="240"/>
    </row>
    <row r="96" spans="2:11" ht="15" customHeight="1" x14ac:dyDescent="0.3">
      <c r="B96" s="252"/>
      <c r="C96" s="253"/>
      <c r="D96" s="253"/>
      <c r="E96" s="253"/>
      <c r="F96" s="253"/>
      <c r="G96" s="253"/>
      <c r="H96" s="253"/>
      <c r="I96" s="253"/>
      <c r="J96" s="253"/>
      <c r="K96" s="254"/>
    </row>
    <row r="97" spans="2:11" ht="18.75" customHeight="1" x14ac:dyDescent="0.3">
      <c r="B97" s="255"/>
      <c r="C97" s="256"/>
      <c r="D97" s="256"/>
      <c r="E97" s="256"/>
      <c r="F97" s="256"/>
      <c r="G97" s="256"/>
      <c r="H97" s="256"/>
      <c r="I97" s="256"/>
      <c r="J97" s="256"/>
      <c r="K97" s="255"/>
    </row>
    <row r="98" spans="2:11" ht="18.75" customHeight="1" x14ac:dyDescent="0.3">
      <c r="B98" s="235"/>
      <c r="C98" s="235"/>
      <c r="D98" s="235"/>
      <c r="E98" s="235"/>
      <c r="F98" s="235"/>
      <c r="G98" s="235"/>
      <c r="H98" s="235"/>
      <c r="I98" s="235"/>
      <c r="J98" s="235"/>
      <c r="K98" s="235"/>
    </row>
    <row r="99" spans="2:11" ht="7.5" customHeight="1" x14ac:dyDescent="0.3">
      <c r="B99" s="236"/>
      <c r="C99" s="237"/>
      <c r="D99" s="237"/>
      <c r="E99" s="237"/>
      <c r="F99" s="237"/>
      <c r="G99" s="237"/>
      <c r="H99" s="237"/>
      <c r="I99" s="237"/>
      <c r="J99" s="237"/>
      <c r="K99" s="238"/>
    </row>
    <row r="100" spans="2:11" ht="45" customHeight="1" x14ac:dyDescent="0.3">
      <c r="B100" s="239"/>
      <c r="C100" s="338" t="s">
        <v>955</v>
      </c>
      <c r="D100" s="338"/>
      <c r="E100" s="338"/>
      <c r="F100" s="338"/>
      <c r="G100" s="338"/>
      <c r="H100" s="338"/>
      <c r="I100" s="338"/>
      <c r="J100" s="338"/>
      <c r="K100" s="240"/>
    </row>
    <row r="101" spans="2:11" ht="17.25" customHeight="1" x14ac:dyDescent="0.3">
      <c r="B101" s="239"/>
      <c r="C101" s="241" t="s">
        <v>911</v>
      </c>
      <c r="D101" s="241"/>
      <c r="E101" s="241"/>
      <c r="F101" s="241" t="s">
        <v>912</v>
      </c>
      <c r="G101" s="242"/>
      <c r="H101" s="241" t="s">
        <v>110</v>
      </c>
      <c r="I101" s="241" t="s">
        <v>57</v>
      </c>
      <c r="J101" s="241" t="s">
        <v>913</v>
      </c>
      <c r="K101" s="240"/>
    </row>
    <row r="102" spans="2:11" ht="17.25" customHeight="1" x14ac:dyDescent="0.3">
      <c r="B102" s="239"/>
      <c r="C102" s="243" t="s">
        <v>914</v>
      </c>
      <c r="D102" s="243"/>
      <c r="E102" s="243"/>
      <c r="F102" s="244" t="s">
        <v>915</v>
      </c>
      <c r="G102" s="245"/>
      <c r="H102" s="243"/>
      <c r="I102" s="243"/>
      <c r="J102" s="243" t="s">
        <v>916</v>
      </c>
      <c r="K102" s="240"/>
    </row>
    <row r="103" spans="2:11" ht="5.25" customHeight="1" x14ac:dyDescent="0.3">
      <c r="B103" s="239"/>
      <c r="C103" s="241"/>
      <c r="D103" s="241"/>
      <c r="E103" s="241"/>
      <c r="F103" s="241"/>
      <c r="G103" s="257"/>
      <c r="H103" s="241"/>
      <c r="I103" s="241"/>
      <c r="J103" s="241"/>
      <c r="K103" s="240"/>
    </row>
    <row r="104" spans="2:11" ht="15" customHeight="1" x14ac:dyDescent="0.3">
      <c r="B104" s="239"/>
      <c r="C104" s="229" t="s">
        <v>53</v>
      </c>
      <c r="D104" s="246"/>
      <c r="E104" s="246"/>
      <c r="F104" s="248" t="s">
        <v>917</v>
      </c>
      <c r="G104" s="257"/>
      <c r="H104" s="229" t="s">
        <v>956</v>
      </c>
      <c r="I104" s="229" t="s">
        <v>919</v>
      </c>
      <c r="J104" s="229">
        <v>20</v>
      </c>
      <c r="K104" s="240"/>
    </row>
    <row r="105" spans="2:11" ht="15" customHeight="1" x14ac:dyDescent="0.3">
      <c r="B105" s="239"/>
      <c r="C105" s="229" t="s">
        <v>920</v>
      </c>
      <c r="D105" s="229"/>
      <c r="E105" s="229"/>
      <c r="F105" s="248" t="s">
        <v>917</v>
      </c>
      <c r="G105" s="229"/>
      <c r="H105" s="229" t="s">
        <v>956</v>
      </c>
      <c r="I105" s="229" t="s">
        <v>919</v>
      </c>
      <c r="J105" s="229">
        <v>120</v>
      </c>
      <c r="K105" s="240"/>
    </row>
    <row r="106" spans="2:11" ht="15" customHeight="1" x14ac:dyDescent="0.3">
      <c r="B106" s="249"/>
      <c r="C106" s="229" t="s">
        <v>922</v>
      </c>
      <c r="D106" s="229"/>
      <c r="E106" s="229"/>
      <c r="F106" s="248" t="s">
        <v>923</v>
      </c>
      <c r="G106" s="229"/>
      <c r="H106" s="229" t="s">
        <v>956</v>
      </c>
      <c r="I106" s="229" t="s">
        <v>919</v>
      </c>
      <c r="J106" s="229">
        <v>50</v>
      </c>
      <c r="K106" s="240"/>
    </row>
    <row r="107" spans="2:11" ht="15" customHeight="1" x14ac:dyDescent="0.3">
      <c r="B107" s="249"/>
      <c r="C107" s="229" t="s">
        <v>925</v>
      </c>
      <c r="D107" s="229"/>
      <c r="E107" s="229"/>
      <c r="F107" s="248" t="s">
        <v>917</v>
      </c>
      <c r="G107" s="229"/>
      <c r="H107" s="229" t="s">
        <v>956</v>
      </c>
      <c r="I107" s="229" t="s">
        <v>927</v>
      </c>
      <c r="J107" s="229"/>
      <c r="K107" s="240"/>
    </row>
    <row r="108" spans="2:11" ht="15" customHeight="1" x14ac:dyDescent="0.3">
      <c r="B108" s="249"/>
      <c r="C108" s="229" t="s">
        <v>936</v>
      </c>
      <c r="D108" s="229"/>
      <c r="E108" s="229"/>
      <c r="F108" s="248" t="s">
        <v>923</v>
      </c>
      <c r="G108" s="229"/>
      <c r="H108" s="229" t="s">
        <v>956</v>
      </c>
      <c r="I108" s="229" t="s">
        <v>919</v>
      </c>
      <c r="J108" s="229">
        <v>50</v>
      </c>
      <c r="K108" s="240"/>
    </row>
    <row r="109" spans="2:11" ht="15" customHeight="1" x14ac:dyDescent="0.3">
      <c r="B109" s="249"/>
      <c r="C109" s="229" t="s">
        <v>944</v>
      </c>
      <c r="D109" s="229"/>
      <c r="E109" s="229"/>
      <c r="F109" s="248" t="s">
        <v>923</v>
      </c>
      <c r="G109" s="229"/>
      <c r="H109" s="229" t="s">
        <v>956</v>
      </c>
      <c r="I109" s="229" t="s">
        <v>919</v>
      </c>
      <c r="J109" s="229">
        <v>50</v>
      </c>
      <c r="K109" s="240"/>
    </row>
    <row r="110" spans="2:11" ht="15" customHeight="1" x14ac:dyDescent="0.3">
      <c r="B110" s="249"/>
      <c r="C110" s="229" t="s">
        <v>942</v>
      </c>
      <c r="D110" s="229"/>
      <c r="E110" s="229"/>
      <c r="F110" s="248" t="s">
        <v>923</v>
      </c>
      <c r="G110" s="229"/>
      <c r="H110" s="229" t="s">
        <v>956</v>
      </c>
      <c r="I110" s="229" t="s">
        <v>919</v>
      </c>
      <c r="J110" s="229">
        <v>50</v>
      </c>
      <c r="K110" s="240"/>
    </row>
    <row r="111" spans="2:11" ht="15" customHeight="1" x14ac:dyDescent="0.3">
      <c r="B111" s="249"/>
      <c r="C111" s="229" t="s">
        <v>53</v>
      </c>
      <c r="D111" s="229"/>
      <c r="E111" s="229"/>
      <c r="F111" s="248" t="s">
        <v>917</v>
      </c>
      <c r="G111" s="229"/>
      <c r="H111" s="229" t="s">
        <v>957</v>
      </c>
      <c r="I111" s="229" t="s">
        <v>919</v>
      </c>
      <c r="J111" s="229">
        <v>20</v>
      </c>
      <c r="K111" s="240"/>
    </row>
    <row r="112" spans="2:11" ht="15" customHeight="1" x14ac:dyDescent="0.3">
      <c r="B112" s="249"/>
      <c r="C112" s="229" t="s">
        <v>958</v>
      </c>
      <c r="D112" s="229"/>
      <c r="E112" s="229"/>
      <c r="F112" s="248" t="s">
        <v>917</v>
      </c>
      <c r="G112" s="229"/>
      <c r="H112" s="229" t="s">
        <v>959</v>
      </c>
      <c r="I112" s="229" t="s">
        <v>919</v>
      </c>
      <c r="J112" s="229">
        <v>120</v>
      </c>
      <c r="K112" s="240"/>
    </row>
    <row r="113" spans="2:11" ht="15" customHeight="1" x14ac:dyDescent="0.3">
      <c r="B113" s="249"/>
      <c r="C113" s="229" t="s">
        <v>38</v>
      </c>
      <c r="D113" s="229"/>
      <c r="E113" s="229"/>
      <c r="F113" s="248" t="s">
        <v>917</v>
      </c>
      <c r="G113" s="229"/>
      <c r="H113" s="229" t="s">
        <v>960</v>
      </c>
      <c r="I113" s="229" t="s">
        <v>951</v>
      </c>
      <c r="J113" s="229"/>
      <c r="K113" s="240"/>
    </row>
    <row r="114" spans="2:11" ht="15" customHeight="1" x14ac:dyDescent="0.3">
      <c r="B114" s="249"/>
      <c r="C114" s="229" t="s">
        <v>48</v>
      </c>
      <c r="D114" s="229"/>
      <c r="E114" s="229"/>
      <c r="F114" s="248" t="s">
        <v>917</v>
      </c>
      <c r="G114" s="229"/>
      <c r="H114" s="229" t="s">
        <v>961</v>
      </c>
      <c r="I114" s="229" t="s">
        <v>951</v>
      </c>
      <c r="J114" s="229"/>
      <c r="K114" s="240"/>
    </row>
    <row r="115" spans="2:11" ht="15" customHeight="1" x14ac:dyDescent="0.3">
      <c r="B115" s="249"/>
      <c r="C115" s="229" t="s">
        <v>57</v>
      </c>
      <c r="D115" s="229"/>
      <c r="E115" s="229"/>
      <c r="F115" s="248" t="s">
        <v>917</v>
      </c>
      <c r="G115" s="229"/>
      <c r="H115" s="229" t="s">
        <v>962</v>
      </c>
      <c r="I115" s="229" t="s">
        <v>963</v>
      </c>
      <c r="J115" s="229"/>
      <c r="K115" s="240"/>
    </row>
    <row r="116" spans="2:11" ht="15" customHeight="1" x14ac:dyDescent="0.3">
      <c r="B116" s="252"/>
      <c r="C116" s="258"/>
      <c r="D116" s="258"/>
      <c r="E116" s="258"/>
      <c r="F116" s="258"/>
      <c r="G116" s="258"/>
      <c r="H116" s="258"/>
      <c r="I116" s="258"/>
      <c r="J116" s="258"/>
      <c r="K116" s="254"/>
    </row>
    <row r="117" spans="2:11" ht="18.75" customHeight="1" x14ac:dyDescent="0.3">
      <c r="B117" s="259"/>
      <c r="C117" s="226"/>
      <c r="D117" s="226"/>
      <c r="E117" s="226"/>
      <c r="F117" s="260"/>
      <c r="G117" s="226"/>
      <c r="H117" s="226"/>
      <c r="I117" s="226"/>
      <c r="J117" s="226"/>
      <c r="K117" s="259"/>
    </row>
    <row r="118" spans="2:11" ht="18.75" customHeight="1" x14ac:dyDescent="0.3">
      <c r="B118" s="235"/>
      <c r="C118" s="235"/>
      <c r="D118" s="235"/>
      <c r="E118" s="235"/>
      <c r="F118" s="235"/>
      <c r="G118" s="235"/>
      <c r="H118" s="235"/>
      <c r="I118" s="235"/>
      <c r="J118" s="235"/>
      <c r="K118" s="235"/>
    </row>
    <row r="119" spans="2:11" ht="7.5" customHeight="1" x14ac:dyDescent="0.3">
      <c r="B119" s="261"/>
      <c r="C119" s="262"/>
      <c r="D119" s="262"/>
      <c r="E119" s="262"/>
      <c r="F119" s="262"/>
      <c r="G119" s="262"/>
      <c r="H119" s="262"/>
      <c r="I119" s="262"/>
      <c r="J119" s="262"/>
      <c r="K119" s="263"/>
    </row>
    <row r="120" spans="2:11" ht="45" customHeight="1" x14ac:dyDescent="0.3">
      <c r="B120" s="264"/>
      <c r="C120" s="335" t="s">
        <v>964</v>
      </c>
      <c r="D120" s="335"/>
      <c r="E120" s="335"/>
      <c r="F120" s="335"/>
      <c r="G120" s="335"/>
      <c r="H120" s="335"/>
      <c r="I120" s="335"/>
      <c r="J120" s="335"/>
      <c r="K120" s="265"/>
    </row>
    <row r="121" spans="2:11" ht="17.25" customHeight="1" x14ac:dyDescent="0.3">
      <c r="B121" s="266"/>
      <c r="C121" s="241" t="s">
        <v>911</v>
      </c>
      <c r="D121" s="241"/>
      <c r="E121" s="241"/>
      <c r="F121" s="241" t="s">
        <v>912</v>
      </c>
      <c r="G121" s="242"/>
      <c r="H121" s="241" t="s">
        <v>110</v>
      </c>
      <c r="I121" s="241" t="s">
        <v>57</v>
      </c>
      <c r="J121" s="241" t="s">
        <v>913</v>
      </c>
      <c r="K121" s="267"/>
    </row>
    <row r="122" spans="2:11" ht="17.25" customHeight="1" x14ac:dyDescent="0.3">
      <c r="B122" s="266"/>
      <c r="C122" s="243" t="s">
        <v>914</v>
      </c>
      <c r="D122" s="243"/>
      <c r="E122" s="243"/>
      <c r="F122" s="244" t="s">
        <v>915</v>
      </c>
      <c r="G122" s="245"/>
      <c r="H122" s="243"/>
      <c r="I122" s="243"/>
      <c r="J122" s="243" t="s">
        <v>916</v>
      </c>
      <c r="K122" s="267"/>
    </row>
    <row r="123" spans="2:11" ht="5.25" customHeight="1" x14ac:dyDescent="0.3">
      <c r="B123" s="268"/>
      <c r="C123" s="246"/>
      <c r="D123" s="246"/>
      <c r="E123" s="246"/>
      <c r="F123" s="246"/>
      <c r="G123" s="229"/>
      <c r="H123" s="246"/>
      <c r="I123" s="246"/>
      <c r="J123" s="246"/>
      <c r="K123" s="269"/>
    </row>
    <row r="124" spans="2:11" ht="15" customHeight="1" x14ac:dyDescent="0.3">
      <c r="B124" s="268"/>
      <c r="C124" s="229" t="s">
        <v>920</v>
      </c>
      <c r="D124" s="246"/>
      <c r="E124" s="246"/>
      <c r="F124" s="248" t="s">
        <v>917</v>
      </c>
      <c r="G124" s="229"/>
      <c r="H124" s="229" t="s">
        <v>956</v>
      </c>
      <c r="I124" s="229" t="s">
        <v>919</v>
      </c>
      <c r="J124" s="229">
        <v>120</v>
      </c>
      <c r="K124" s="270"/>
    </row>
    <row r="125" spans="2:11" ht="15" customHeight="1" x14ac:dyDescent="0.3">
      <c r="B125" s="268"/>
      <c r="C125" s="229" t="s">
        <v>965</v>
      </c>
      <c r="D125" s="229"/>
      <c r="E125" s="229"/>
      <c r="F125" s="248" t="s">
        <v>917</v>
      </c>
      <c r="G125" s="229"/>
      <c r="H125" s="229" t="s">
        <v>966</v>
      </c>
      <c r="I125" s="229" t="s">
        <v>919</v>
      </c>
      <c r="J125" s="229" t="s">
        <v>967</v>
      </c>
      <c r="K125" s="270"/>
    </row>
    <row r="126" spans="2:11" ht="15" customHeight="1" x14ac:dyDescent="0.3">
      <c r="B126" s="268"/>
      <c r="C126" s="229" t="s">
        <v>866</v>
      </c>
      <c r="D126" s="229"/>
      <c r="E126" s="229"/>
      <c r="F126" s="248" t="s">
        <v>917</v>
      </c>
      <c r="G126" s="229"/>
      <c r="H126" s="229" t="s">
        <v>968</v>
      </c>
      <c r="I126" s="229" t="s">
        <v>919</v>
      </c>
      <c r="J126" s="229" t="s">
        <v>967</v>
      </c>
      <c r="K126" s="270"/>
    </row>
    <row r="127" spans="2:11" ht="15" customHeight="1" x14ac:dyDescent="0.3">
      <c r="B127" s="268"/>
      <c r="C127" s="229" t="s">
        <v>928</v>
      </c>
      <c r="D127" s="229"/>
      <c r="E127" s="229"/>
      <c r="F127" s="248" t="s">
        <v>923</v>
      </c>
      <c r="G127" s="229"/>
      <c r="H127" s="229" t="s">
        <v>929</v>
      </c>
      <c r="I127" s="229" t="s">
        <v>919</v>
      </c>
      <c r="J127" s="229">
        <v>15</v>
      </c>
      <c r="K127" s="270"/>
    </row>
    <row r="128" spans="2:11" ht="15" customHeight="1" x14ac:dyDescent="0.3">
      <c r="B128" s="268"/>
      <c r="C128" s="250" t="s">
        <v>930</v>
      </c>
      <c r="D128" s="250"/>
      <c r="E128" s="250"/>
      <c r="F128" s="251" t="s">
        <v>923</v>
      </c>
      <c r="G128" s="250"/>
      <c r="H128" s="250" t="s">
        <v>931</v>
      </c>
      <c r="I128" s="250" t="s">
        <v>919</v>
      </c>
      <c r="J128" s="250">
        <v>15</v>
      </c>
      <c r="K128" s="270"/>
    </row>
    <row r="129" spans="2:11" ht="15" customHeight="1" x14ac:dyDescent="0.3">
      <c r="B129" s="268"/>
      <c r="C129" s="250" t="s">
        <v>932</v>
      </c>
      <c r="D129" s="250"/>
      <c r="E129" s="250"/>
      <c r="F129" s="251" t="s">
        <v>923</v>
      </c>
      <c r="G129" s="250"/>
      <c r="H129" s="250" t="s">
        <v>933</v>
      </c>
      <c r="I129" s="250" t="s">
        <v>919</v>
      </c>
      <c r="J129" s="250">
        <v>20</v>
      </c>
      <c r="K129" s="270"/>
    </row>
    <row r="130" spans="2:11" ht="15" customHeight="1" x14ac:dyDescent="0.3">
      <c r="B130" s="268"/>
      <c r="C130" s="250" t="s">
        <v>934</v>
      </c>
      <c r="D130" s="250"/>
      <c r="E130" s="250"/>
      <c r="F130" s="251" t="s">
        <v>923</v>
      </c>
      <c r="G130" s="250"/>
      <c r="H130" s="250" t="s">
        <v>935</v>
      </c>
      <c r="I130" s="250" t="s">
        <v>919</v>
      </c>
      <c r="J130" s="250">
        <v>20</v>
      </c>
      <c r="K130" s="270"/>
    </row>
    <row r="131" spans="2:11" ht="15" customHeight="1" x14ac:dyDescent="0.3">
      <c r="B131" s="268"/>
      <c r="C131" s="229" t="s">
        <v>922</v>
      </c>
      <c r="D131" s="229"/>
      <c r="E131" s="229"/>
      <c r="F131" s="248" t="s">
        <v>923</v>
      </c>
      <c r="G131" s="229"/>
      <c r="H131" s="229" t="s">
        <v>956</v>
      </c>
      <c r="I131" s="229" t="s">
        <v>919</v>
      </c>
      <c r="J131" s="229">
        <v>50</v>
      </c>
      <c r="K131" s="270"/>
    </row>
    <row r="132" spans="2:11" ht="15" customHeight="1" x14ac:dyDescent="0.3">
      <c r="B132" s="268"/>
      <c r="C132" s="229" t="s">
        <v>936</v>
      </c>
      <c r="D132" s="229"/>
      <c r="E132" s="229"/>
      <c r="F132" s="248" t="s">
        <v>923</v>
      </c>
      <c r="G132" s="229"/>
      <c r="H132" s="229" t="s">
        <v>956</v>
      </c>
      <c r="I132" s="229" t="s">
        <v>919</v>
      </c>
      <c r="J132" s="229">
        <v>50</v>
      </c>
      <c r="K132" s="270"/>
    </row>
    <row r="133" spans="2:11" ht="15" customHeight="1" x14ac:dyDescent="0.3">
      <c r="B133" s="268"/>
      <c r="C133" s="229" t="s">
        <v>942</v>
      </c>
      <c r="D133" s="229"/>
      <c r="E133" s="229"/>
      <c r="F133" s="248" t="s">
        <v>923</v>
      </c>
      <c r="G133" s="229"/>
      <c r="H133" s="229" t="s">
        <v>956</v>
      </c>
      <c r="I133" s="229" t="s">
        <v>919</v>
      </c>
      <c r="J133" s="229">
        <v>50</v>
      </c>
      <c r="K133" s="270"/>
    </row>
    <row r="134" spans="2:11" ht="15" customHeight="1" x14ac:dyDescent="0.3">
      <c r="B134" s="268"/>
      <c r="C134" s="229" t="s">
        <v>944</v>
      </c>
      <c r="D134" s="229"/>
      <c r="E134" s="229"/>
      <c r="F134" s="248" t="s">
        <v>923</v>
      </c>
      <c r="G134" s="229"/>
      <c r="H134" s="229" t="s">
        <v>956</v>
      </c>
      <c r="I134" s="229" t="s">
        <v>919</v>
      </c>
      <c r="J134" s="229">
        <v>50</v>
      </c>
      <c r="K134" s="270"/>
    </row>
    <row r="135" spans="2:11" ht="15" customHeight="1" x14ac:dyDescent="0.3">
      <c r="B135" s="268"/>
      <c r="C135" s="229" t="s">
        <v>115</v>
      </c>
      <c r="D135" s="229"/>
      <c r="E135" s="229"/>
      <c r="F135" s="248" t="s">
        <v>923</v>
      </c>
      <c r="G135" s="229"/>
      <c r="H135" s="229" t="s">
        <v>969</v>
      </c>
      <c r="I135" s="229" t="s">
        <v>919</v>
      </c>
      <c r="J135" s="229">
        <v>255</v>
      </c>
      <c r="K135" s="270"/>
    </row>
    <row r="136" spans="2:11" ht="15" customHeight="1" x14ac:dyDescent="0.3">
      <c r="B136" s="268"/>
      <c r="C136" s="229" t="s">
        <v>946</v>
      </c>
      <c r="D136" s="229"/>
      <c r="E136" s="229"/>
      <c r="F136" s="248" t="s">
        <v>917</v>
      </c>
      <c r="G136" s="229"/>
      <c r="H136" s="229" t="s">
        <v>970</v>
      </c>
      <c r="I136" s="229" t="s">
        <v>948</v>
      </c>
      <c r="J136" s="229"/>
      <c r="K136" s="270"/>
    </row>
    <row r="137" spans="2:11" ht="15" customHeight="1" x14ac:dyDescent="0.3">
      <c r="B137" s="268"/>
      <c r="C137" s="229" t="s">
        <v>949</v>
      </c>
      <c r="D137" s="229"/>
      <c r="E137" s="229"/>
      <c r="F137" s="248" t="s">
        <v>917</v>
      </c>
      <c r="G137" s="229"/>
      <c r="H137" s="229" t="s">
        <v>971</v>
      </c>
      <c r="I137" s="229" t="s">
        <v>951</v>
      </c>
      <c r="J137" s="229"/>
      <c r="K137" s="270"/>
    </row>
    <row r="138" spans="2:11" ht="15" customHeight="1" x14ac:dyDescent="0.3">
      <c r="B138" s="268"/>
      <c r="C138" s="229" t="s">
        <v>952</v>
      </c>
      <c r="D138" s="229"/>
      <c r="E138" s="229"/>
      <c r="F138" s="248" t="s">
        <v>917</v>
      </c>
      <c r="G138" s="229"/>
      <c r="H138" s="229" t="s">
        <v>952</v>
      </c>
      <c r="I138" s="229" t="s">
        <v>951</v>
      </c>
      <c r="J138" s="229"/>
      <c r="K138" s="270"/>
    </row>
    <row r="139" spans="2:11" ht="15" customHeight="1" x14ac:dyDescent="0.3">
      <c r="B139" s="268"/>
      <c r="C139" s="229" t="s">
        <v>38</v>
      </c>
      <c r="D139" s="229"/>
      <c r="E139" s="229"/>
      <c r="F139" s="248" t="s">
        <v>917</v>
      </c>
      <c r="G139" s="229"/>
      <c r="H139" s="229" t="s">
        <v>972</v>
      </c>
      <c r="I139" s="229" t="s">
        <v>951</v>
      </c>
      <c r="J139" s="229"/>
      <c r="K139" s="270"/>
    </row>
    <row r="140" spans="2:11" ht="15" customHeight="1" x14ac:dyDescent="0.3">
      <c r="B140" s="268"/>
      <c r="C140" s="229" t="s">
        <v>973</v>
      </c>
      <c r="D140" s="229"/>
      <c r="E140" s="229"/>
      <c r="F140" s="248" t="s">
        <v>917</v>
      </c>
      <c r="G140" s="229"/>
      <c r="H140" s="229" t="s">
        <v>974</v>
      </c>
      <c r="I140" s="229" t="s">
        <v>951</v>
      </c>
      <c r="J140" s="229"/>
      <c r="K140" s="270"/>
    </row>
    <row r="141" spans="2:11" ht="15" customHeight="1" x14ac:dyDescent="0.3">
      <c r="B141" s="271"/>
      <c r="C141" s="272"/>
      <c r="D141" s="272"/>
      <c r="E141" s="272"/>
      <c r="F141" s="272"/>
      <c r="G141" s="272"/>
      <c r="H141" s="272"/>
      <c r="I141" s="272"/>
      <c r="J141" s="272"/>
      <c r="K141" s="273"/>
    </row>
    <row r="142" spans="2:11" ht="18.75" customHeight="1" x14ac:dyDescent="0.3">
      <c r="B142" s="226"/>
      <c r="C142" s="226"/>
      <c r="D142" s="226"/>
      <c r="E142" s="226"/>
      <c r="F142" s="260"/>
      <c r="G142" s="226"/>
      <c r="H142" s="226"/>
      <c r="I142" s="226"/>
      <c r="J142" s="226"/>
      <c r="K142" s="226"/>
    </row>
    <row r="143" spans="2:11" ht="18.75" customHeight="1" x14ac:dyDescent="0.3">
      <c r="B143" s="235"/>
      <c r="C143" s="235"/>
      <c r="D143" s="235"/>
      <c r="E143" s="235"/>
      <c r="F143" s="235"/>
      <c r="G143" s="235"/>
      <c r="H143" s="235"/>
      <c r="I143" s="235"/>
      <c r="J143" s="235"/>
      <c r="K143" s="235"/>
    </row>
    <row r="144" spans="2:11" ht="7.5" customHeight="1" x14ac:dyDescent="0.3">
      <c r="B144" s="236"/>
      <c r="C144" s="237"/>
      <c r="D144" s="237"/>
      <c r="E144" s="237"/>
      <c r="F144" s="237"/>
      <c r="G144" s="237"/>
      <c r="H144" s="237"/>
      <c r="I144" s="237"/>
      <c r="J144" s="237"/>
      <c r="K144" s="238"/>
    </row>
    <row r="145" spans="2:11" ht="45" customHeight="1" x14ac:dyDescent="0.3">
      <c r="B145" s="239"/>
      <c r="C145" s="338" t="s">
        <v>975</v>
      </c>
      <c r="D145" s="338"/>
      <c r="E145" s="338"/>
      <c r="F145" s="338"/>
      <c r="G145" s="338"/>
      <c r="H145" s="338"/>
      <c r="I145" s="338"/>
      <c r="J145" s="338"/>
      <c r="K145" s="240"/>
    </row>
    <row r="146" spans="2:11" ht="17.25" customHeight="1" x14ac:dyDescent="0.3">
      <c r="B146" s="239"/>
      <c r="C146" s="241" t="s">
        <v>911</v>
      </c>
      <c r="D146" s="241"/>
      <c r="E146" s="241"/>
      <c r="F146" s="241" t="s">
        <v>912</v>
      </c>
      <c r="G146" s="242"/>
      <c r="H146" s="241" t="s">
        <v>110</v>
      </c>
      <c r="I146" s="241" t="s">
        <v>57</v>
      </c>
      <c r="J146" s="241" t="s">
        <v>913</v>
      </c>
      <c r="K146" s="240"/>
    </row>
    <row r="147" spans="2:11" ht="17.25" customHeight="1" x14ac:dyDescent="0.3">
      <c r="B147" s="239"/>
      <c r="C147" s="243" t="s">
        <v>914</v>
      </c>
      <c r="D147" s="243"/>
      <c r="E147" s="243"/>
      <c r="F147" s="244" t="s">
        <v>915</v>
      </c>
      <c r="G147" s="245"/>
      <c r="H147" s="243"/>
      <c r="I147" s="243"/>
      <c r="J147" s="243" t="s">
        <v>916</v>
      </c>
      <c r="K147" s="240"/>
    </row>
    <row r="148" spans="2:11" ht="5.25" customHeight="1" x14ac:dyDescent="0.3">
      <c r="B148" s="249"/>
      <c r="C148" s="246"/>
      <c r="D148" s="246"/>
      <c r="E148" s="246"/>
      <c r="F148" s="246"/>
      <c r="G148" s="247"/>
      <c r="H148" s="246"/>
      <c r="I148" s="246"/>
      <c r="J148" s="246"/>
      <c r="K148" s="270"/>
    </row>
    <row r="149" spans="2:11" ht="15" customHeight="1" x14ac:dyDescent="0.3">
      <c r="B149" s="249"/>
      <c r="C149" s="274" t="s">
        <v>920</v>
      </c>
      <c r="D149" s="229"/>
      <c r="E149" s="229"/>
      <c r="F149" s="275" t="s">
        <v>917</v>
      </c>
      <c r="G149" s="229"/>
      <c r="H149" s="274" t="s">
        <v>956</v>
      </c>
      <c r="I149" s="274" t="s">
        <v>919</v>
      </c>
      <c r="J149" s="274">
        <v>120</v>
      </c>
      <c r="K149" s="270"/>
    </row>
    <row r="150" spans="2:11" ht="15" customHeight="1" x14ac:dyDescent="0.3">
      <c r="B150" s="249"/>
      <c r="C150" s="274" t="s">
        <v>965</v>
      </c>
      <c r="D150" s="229"/>
      <c r="E150" s="229"/>
      <c r="F150" s="275" t="s">
        <v>917</v>
      </c>
      <c r="G150" s="229"/>
      <c r="H150" s="274" t="s">
        <v>976</v>
      </c>
      <c r="I150" s="274" t="s">
        <v>919</v>
      </c>
      <c r="J150" s="274" t="s">
        <v>967</v>
      </c>
      <c r="K150" s="270"/>
    </row>
    <row r="151" spans="2:11" ht="15" customHeight="1" x14ac:dyDescent="0.3">
      <c r="B151" s="249"/>
      <c r="C151" s="274" t="s">
        <v>866</v>
      </c>
      <c r="D151" s="229"/>
      <c r="E151" s="229"/>
      <c r="F151" s="275" t="s">
        <v>917</v>
      </c>
      <c r="G151" s="229"/>
      <c r="H151" s="274" t="s">
        <v>977</v>
      </c>
      <c r="I151" s="274" t="s">
        <v>919</v>
      </c>
      <c r="J151" s="274" t="s">
        <v>967</v>
      </c>
      <c r="K151" s="270"/>
    </row>
    <row r="152" spans="2:11" ht="15" customHeight="1" x14ac:dyDescent="0.3">
      <c r="B152" s="249"/>
      <c r="C152" s="274" t="s">
        <v>922</v>
      </c>
      <c r="D152" s="229"/>
      <c r="E152" s="229"/>
      <c r="F152" s="275" t="s">
        <v>923</v>
      </c>
      <c r="G152" s="229"/>
      <c r="H152" s="274" t="s">
        <v>956</v>
      </c>
      <c r="I152" s="274" t="s">
        <v>919</v>
      </c>
      <c r="J152" s="274">
        <v>50</v>
      </c>
      <c r="K152" s="270"/>
    </row>
    <row r="153" spans="2:11" ht="15" customHeight="1" x14ac:dyDescent="0.3">
      <c r="B153" s="249"/>
      <c r="C153" s="274" t="s">
        <v>925</v>
      </c>
      <c r="D153" s="229"/>
      <c r="E153" s="229"/>
      <c r="F153" s="275" t="s">
        <v>917</v>
      </c>
      <c r="G153" s="229"/>
      <c r="H153" s="274" t="s">
        <v>956</v>
      </c>
      <c r="I153" s="274" t="s">
        <v>927</v>
      </c>
      <c r="J153" s="274"/>
      <c r="K153" s="270"/>
    </row>
    <row r="154" spans="2:11" ht="15" customHeight="1" x14ac:dyDescent="0.3">
      <c r="B154" s="249"/>
      <c r="C154" s="274" t="s">
        <v>936</v>
      </c>
      <c r="D154" s="229"/>
      <c r="E154" s="229"/>
      <c r="F154" s="275" t="s">
        <v>923</v>
      </c>
      <c r="G154" s="229"/>
      <c r="H154" s="274" t="s">
        <v>956</v>
      </c>
      <c r="I154" s="274" t="s">
        <v>919</v>
      </c>
      <c r="J154" s="274">
        <v>50</v>
      </c>
      <c r="K154" s="270"/>
    </row>
    <row r="155" spans="2:11" ht="15" customHeight="1" x14ac:dyDescent="0.3">
      <c r="B155" s="249"/>
      <c r="C155" s="274" t="s">
        <v>944</v>
      </c>
      <c r="D155" s="229"/>
      <c r="E155" s="229"/>
      <c r="F155" s="275" t="s">
        <v>923</v>
      </c>
      <c r="G155" s="229"/>
      <c r="H155" s="274" t="s">
        <v>956</v>
      </c>
      <c r="I155" s="274" t="s">
        <v>919</v>
      </c>
      <c r="J155" s="274">
        <v>50</v>
      </c>
      <c r="K155" s="270"/>
    </row>
    <row r="156" spans="2:11" ht="15" customHeight="1" x14ac:dyDescent="0.3">
      <c r="B156" s="249"/>
      <c r="C156" s="274" t="s">
        <v>942</v>
      </c>
      <c r="D156" s="229"/>
      <c r="E156" s="229"/>
      <c r="F156" s="275" t="s">
        <v>923</v>
      </c>
      <c r="G156" s="229"/>
      <c r="H156" s="274" t="s">
        <v>956</v>
      </c>
      <c r="I156" s="274" t="s">
        <v>919</v>
      </c>
      <c r="J156" s="274">
        <v>50</v>
      </c>
      <c r="K156" s="270"/>
    </row>
    <row r="157" spans="2:11" ht="15" customHeight="1" x14ac:dyDescent="0.3">
      <c r="B157" s="249"/>
      <c r="C157" s="274" t="s">
        <v>88</v>
      </c>
      <c r="D157" s="229"/>
      <c r="E157" s="229"/>
      <c r="F157" s="275" t="s">
        <v>917</v>
      </c>
      <c r="G157" s="229"/>
      <c r="H157" s="274" t="s">
        <v>978</v>
      </c>
      <c r="I157" s="274" t="s">
        <v>919</v>
      </c>
      <c r="J157" s="274" t="s">
        <v>979</v>
      </c>
      <c r="K157" s="270"/>
    </row>
    <row r="158" spans="2:11" ht="15" customHeight="1" x14ac:dyDescent="0.3">
      <c r="B158" s="249"/>
      <c r="C158" s="274" t="s">
        <v>980</v>
      </c>
      <c r="D158" s="229"/>
      <c r="E158" s="229"/>
      <c r="F158" s="275" t="s">
        <v>917</v>
      </c>
      <c r="G158" s="229"/>
      <c r="H158" s="274" t="s">
        <v>981</v>
      </c>
      <c r="I158" s="274" t="s">
        <v>951</v>
      </c>
      <c r="J158" s="274"/>
      <c r="K158" s="270"/>
    </row>
    <row r="159" spans="2:11" ht="15" customHeight="1" x14ac:dyDescent="0.3">
      <c r="B159" s="276"/>
      <c r="C159" s="258"/>
      <c r="D159" s="258"/>
      <c r="E159" s="258"/>
      <c r="F159" s="258"/>
      <c r="G159" s="258"/>
      <c r="H159" s="258"/>
      <c r="I159" s="258"/>
      <c r="J159" s="258"/>
      <c r="K159" s="277"/>
    </row>
    <row r="160" spans="2:11" ht="18.75" customHeight="1" x14ac:dyDescent="0.3">
      <c r="B160" s="226"/>
      <c r="C160" s="229"/>
      <c r="D160" s="229"/>
      <c r="E160" s="229"/>
      <c r="F160" s="248"/>
      <c r="G160" s="229"/>
      <c r="H160" s="229"/>
      <c r="I160" s="229"/>
      <c r="J160" s="229"/>
      <c r="K160" s="226"/>
    </row>
    <row r="161" spans="2:11" ht="18.75" customHeight="1" x14ac:dyDescent="0.3">
      <c r="B161" s="235"/>
      <c r="C161" s="235"/>
      <c r="D161" s="235"/>
      <c r="E161" s="235"/>
      <c r="F161" s="235"/>
      <c r="G161" s="235"/>
      <c r="H161" s="235"/>
      <c r="I161" s="235"/>
      <c r="J161" s="235"/>
      <c r="K161" s="235"/>
    </row>
    <row r="162" spans="2:11" ht="7.5" customHeight="1" x14ac:dyDescent="0.3">
      <c r="B162" s="216"/>
      <c r="C162" s="217"/>
      <c r="D162" s="217"/>
      <c r="E162" s="217"/>
      <c r="F162" s="217"/>
      <c r="G162" s="217"/>
      <c r="H162" s="217"/>
      <c r="I162" s="217"/>
      <c r="J162" s="217"/>
      <c r="K162" s="218"/>
    </row>
    <row r="163" spans="2:11" ht="45" customHeight="1" x14ac:dyDescent="0.3">
      <c r="B163" s="219"/>
      <c r="C163" s="335" t="s">
        <v>982</v>
      </c>
      <c r="D163" s="335"/>
      <c r="E163" s="335"/>
      <c r="F163" s="335"/>
      <c r="G163" s="335"/>
      <c r="H163" s="335"/>
      <c r="I163" s="335"/>
      <c r="J163" s="335"/>
      <c r="K163" s="220"/>
    </row>
    <row r="164" spans="2:11" ht="17.25" customHeight="1" x14ac:dyDescent="0.3">
      <c r="B164" s="219"/>
      <c r="C164" s="241" t="s">
        <v>911</v>
      </c>
      <c r="D164" s="241"/>
      <c r="E164" s="241"/>
      <c r="F164" s="241" t="s">
        <v>912</v>
      </c>
      <c r="G164" s="278"/>
      <c r="H164" s="279" t="s">
        <v>110</v>
      </c>
      <c r="I164" s="279" t="s">
        <v>57</v>
      </c>
      <c r="J164" s="241" t="s">
        <v>913</v>
      </c>
      <c r="K164" s="220"/>
    </row>
    <row r="165" spans="2:11" ht="17.25" customHeight="1" x14ac:dyDescent="0.3">
      <c r="B165" s="222"/>
      <c r="C165" s="243" t="s">
        <v>914</v>
      </c>
      <c r="D165" s="243"/>
      <c r="E165" s="243"/>
      <c r="F165" s="244" t="s">
        <v>915</v>
      </c>
      <c r="G165" s="280"/>
      <c r="H165" s="281"/>
      <c r="I165" s="281"/>
      <c r="J165" s="243" t="s">
        <v>916</v>
      </c>
      <c r="K165" s="223"/>
    </row>
    <row r="166" spans="2:11" ht="5.25" customHeight="1" x14ac:dyDescent="0.3">
      <c r="B166" s="249"/>
      <c r="C166" s="246"/>
      <c r="D166" s="246"/>
      <c r="E166" s="246"/>
      <c r="F166" s="246"/>
      <c r="G166" s="247"/>
      <c r="H166" s="246"/>
      <c r="I166" s="246"/>
      <c r="J166" s="246"/>
      <c r="K166" s="270"/>
    </row>
    <row r="167" spans="2:11" ht="15" customHeight="1" x14ac:dyDescent="0.3">
      <c r="B167" s="249"/>
      <c r="C167" s="229" t="s">
        <v>920</v>
      </c>
      <c r="D167" s="229"/>
      <c r="E167" s="229"/>
      <c r="F167" s="248" t="s">
        <v>917</v>
      </c>
      <c r="G167" s="229"/>
      <c r="H167" s="229" t="s">
        <v>956</v>
      </c>
      <c r="I167" s="229" t="s">
        <v>919</v>
      </c>
      <c r="J167" s="229">
        <v>120</v>
      </c>
      <c r="K167" s="270"/>
    </row>
    <row r="168" spans="2:11" ht="15" customHeight="1" x14ac:dyDescent="0.3">
      <c r="B168" s="249"/>
      <c r="C168" s="229" t="s">
        <v>965</v>
      </c>
      <c r="D168" s="229"/>
      <c r="E168" s="229"/>
      <c r="F168" s="248" t="s">
        <v>917</v>
      </c>
      <c r="G168" s="229"/>
      <c r="H168" s="229" t="s">
        <v>966</v>
      </c>
      <c r="I168" s="229" t="s">
        <v>919</v>
      </c>
      <c r="J168" s="229" t="s">
        <v>967</v>
      </c>
      <c r="K168" s="270"/>
    </row>
    <row r="169" spans="2:11" ht="15" customHeight="1" x14ac:dyDescent="0.3">
      <c r="B169" s="249"/>
      <c r="C169" s="229" t="s">
        <v>866</v>
      </c>
      <c r="D169" s="229"/>
      <c r="E169" s="229"/>
      <c r="F169" s="248" t="s">
        <v>917</v>
      </c>
      <c r="G169" s="229"/>
      <c r="H169" s="229" t="s">
        <v>983</v>
      </c>
      <c r="I169" s="229" t="s">
        <v>919</v>
      </c>
      <c r="J169" s="229" t="s">
        <v>967</v>
      </c>
      <c r="K169" s="270"/>
    </row>
    <row r="170" spans="2:11" ht="15" customHeight="1" x14ac:dyDescent="0.3">
      <c r="B170" s="249"/>
      <c r="C170" s="229" t="s">
        <v>922</v>
      </c>
      <c r="D170" s="229"/>
      <c r="E170" s="229"/>
      <c r="F170" s="248" t="s">
        <v>923</v>
      </c>
      <c r="G170" s="229"/>
      <c r="H170" s="229" t="s">
        <v>983</v>
      </c>
      <c r="I170" s="229" t="s">
        <v>919</v>
      </c>
      <c r="J170" s="229">
        <v>50</v>
      </c>
      <c r="K170" s="270"/>
    </row>
    <row r="171" spans="2:11" ht="15" customHeight="1" x14ac:dyDescent="0.3">
      <c r="B171" s="249"/>
      <c r="C171" s="229" t="s">
        <v>925</v>
      </c>
      <c r="D171" s="229"/>
      <c r="E171" s="229"/>
      <c r="F171" s="248" t="s">
        <v>917</v>
      </c>
      <c r="G171" s="229"/>
      <c r="H171" s="229" t="s">
        <v>983</v>
      </c>
      <c r="I171" s="229" t="s">
        <v>927</v>
      </c>
      <c r="J171" s="229"/>
      <c r="K171" s="270"/>
    </row>
    <row r="172" spans="2:11" ht="15" customHeight="1" x14ac:dyDescent="0.3">
      <c r="B172" s="249"/>
      <c r="C172" s="229" t="s">
        <v>936</v>
      </c>
      <c r="D172" s="229"/>
      <c r="E172" s="229"/>
      <c r="F172" s="248" t="s">
        <v>923</v>
      </c>
      <c r="G172" s="229"/>
      <c r="H172" s="229" t="s">
        <v>983</v>
      </c>
      <c r="I172" s="229" t="s">
        <v>919</v>
      </c>
      <c r="J172" s="229">
        <v>50</v>
      </c>
      <c r="K172" s="270"/>
    </row>
    <row r="173" spans="2:11" ht="15" customHeight="1" x14ac:dyDescent="0.3">
      <c r="B173" s="249"/>
      <c r="C173" s="229" t="s">
        <v>944</v>
      </c>
      <c r="D173" s="229"/>
      <c r="E173" s="229"/>
      <c r="F173" s="248" t="s">
        <v>923</v>
      </c>
      <c r="G173" s="229"/>
      <c r="H173" s="229" t="s">
        <v>983</v>
      </c>
      <c r="I173" s="229" t="s">
        <v>919</v>
      </c>
      <c r="J173" s="229">
        <v>50</v>
      </c>
      <c r="K173" s="270"/>
    </row>
    <row r="174" spans="2:11" ht="15" customHeight="1" x14ac:dyDescent="0.3">
      <c r="B174" s="249"/>
      <c r="C174" s="229" t="s">
        <v>942</v>
      </c>
      <c r="D174" s="229"/>
      <c r="E174" s="229"/>
      <c r="F174" s="248" t="s">
        <v>923</v>
      </c>
      <c r="G174" s="229"/>
      <c r="H174" s="229" t="s">
        <v>983</v>
      </c>
      <c r="I174" s="229" t="s">
        <v>919</v>
      </c>
      <c r="J174" s="229">
        <v>50</v>
      </c>
      <c r="K174" s="270"/>
    </row>
    <row r="175" spans="2:11" ht="15" customHeight="1" x14ac:dyDescent="0.3">
      <c r="B175" s="249"/>
      <c r="C175" s="229" t="s">
        <v>109</v>
      </c>
      <c r="D175" s="229"/>
      <c r="E175" s="229"/>
      <c r="F175" s="248" t="s">
        <v>917</v>
      </c>
      <c r="G175" s="229"/>
      <c r="H175" s="229" t="s">
        <v>984</v>
      </c>
      <c r="I175" s="229" t="s">
        <v>985</v>
      </c>
      <c r="J175" s="229"/>
      <c r="K175" s="270"/>
    </row>
    <row r="176" spans="2:11" ht="15" customHeight="1" x14ac:dyDescent="0.3">
      <c r="B176" s="249"/>
      <c r="C176" s="229" t="s">
        <v>57</v>
      </c>
      <c r="D176" s="229"/>
      <c r="E176" s="229"/>
      <c r="F176" s="248" t="s">
        <v>917</v>
      </c>
      <c r="G176" s="229"/>
      <c r="H176" s="229" t="s">
        <v>986</v>
      </c>
      <c r="I176" s="229" t="s">
        <v>987</v>
      </c>
      <c r="J176" s="229">
        <v>1</v>
      </c>
      <c r="K176" s="270"/>
    </row>
    <row r="177" spans="2:11" ht="15" customHeight="1" x14ac:dyDescent="0.3">
      <c r="B177" s="249"/>
      <c r="C177" s="229" t="s">
        <v>53</v>
      </c>
      <c r="D177" s="229"/>
      <c r="E177" s="229"/>
      <c r="F177" s="248" t="s">
        <v>917</v>
      </c>
      <c r="G177" s="229"/>
      <c r="H177" s="229" t="s">
        <v>988</v>
      </c>
      <c r="I177" s="229" t="s">
        <v>919</v>
      </c>
      <c r="J177" s="229">
        <v>20</v>
      </c>
      <c r="K177" s="270"/>
    </row>
    <row r="178" spans="2:11" ht="15" customHeight="1" x14ac:dyDescent="0.3">
      <c r="B178" s="249"/>
      <c r="C178" s="229" t="s">
        <v>110</v>
      </c>
      <c r="D178" s="229"/>
      <c r="E178" s="229"/>
      <c r="F178" s="248" t="s">
        <v>917</v>
      </c>
      <c r="G178" s="229"/>
      <c r="H178" s="229" t="s">
        <v>989</v>
      </c>
      <c r="I178" s="229" t="s">
        <v>919</v>
      </c>
      <c r="J178" s="229">
        <v>255</v>
      </c>
      <c r="K178" s="270"/>
    </row>
    <row r="179" spans="2:11" ht="15" customHeight="1" x14ac:dyDescent="0.3">
      <c r="B179" s="249"/>
      <c r="C179" s="229" t="s">
        <v>111</v>
      </c>
      <c r="D179" s="229"/>
      <c r="E179" s="229"/>
      <c r="F179" s="248" t="s">
        <v>917</v>
      </c>
      <c r="G179" s="229"/>
      <c r="H179" s="229" t="s">
        <v>882</v>
      </c>
      <c r="I179" s="229" t="s">
        <v>919</v>
      </c>
      <c r="J179" s="229">
        <v>10</v>
      </c>
      <c r="K179" s="270"/>
    </row>
    <row r="180" spans="2:11" ht="15" customHeight="1" x14ac:dyDescent="0.3">
      <c r="B180" s="249"/>
      <c r="C180" s="229" t="s">
        <v>112</v>
      </c>
      <c r="D180" s="229"/>
      <c r="E180" s="229"/>
      <c r="F180" s="248" t="s">
        <v>917</v>
      </c>
      <c r="G180" s="229"/>
      <c r="H180" s="229" t="s">
        <v>990</v>
      </c>
      <c r="I180" s="229" t="s">
        <v>951</v>
      </c>
      <c r="J180" s="229"/>
      <c r="K180" s="270"/>
    </row>
    <row r="181" spans="2:11" ht="15" customHeight="1" x14ac:dyDescent="0.3">
      <c r="B181" s="249"/>
      <c r="C181" s="229" t="s">
        <v>991</v>
      </c>
      <c r="D181" s="229"/>
      <c r="E181" s="229"/>
      <c r="F181" s="248" t="s">
        <v>917</v>
      </c>
      <c r="G181" s="229"/>
      <c r="H181" s="229" t="s">
        <v>992</v>
      </c>
      <c r="I181" s="229" t="s">
        <v>951</v>
      </c>
      <c r="J181" s="229"/>
      <c r="K181" s="270"/>
    </row>
    <row r="182" spans="2:11" ht="15" customHeight="1" x14ac:dyDescent="0.3">
      <c r="B182" s="249"/>
      <c r="C182" s="229" t="s">
        <v>980</v>
      </c>
      <c r="D182" s="229"/>
      <c r="E182" s="229"/>
      <c r="F182" s="248" t="s">
        <v>917</v>
      </c>
      <c r="G182" s="229"/>
      <c r="H182" s="229" t="s">
        <v>993</v>
      </c>
      <c r="I182" s="229" t="s">
        <v>951</v>
      </c>
      <c r="J182" s="229"/>
      <c r="K182" s="270"/>
    </row>
    <row r="183" spans="2:11" ht="15" customHeight="1" x14ac:dyDescent="0.3">
      <c r="B183" s="249"/>
      <c r="C183" s="229" t="s">
        <v>114</v>
      </c>
      <c r="D183" s="229"/>
      <c r="E183" s="229"/>
      <c r="F183" s="248" t="s">
        <v>923</v>
      </c>
      <c r="G183" s="229"/>
      <c r="H183" s="229" t="s">
        <v>994</v>
      </c>
      <c r="I183" s="229" t="s">
        <v>919</v>
      </c>
      <c r="J183" s="229">
        <v>50</v>
      </c>
      <c r="K183" s="270"/>
    </row>
    <row r="184" spans="2:11" ht="15" customHeight="1" x14ac:dyDescent="0.3">
      <c r="B184" s="249"/>
      <c r="C184" s="229" t="s">
        <v>995</v>
      </c>
      <c r="D184" s="229"/>
      <c r="E184" s="229"/>
      <c r="F184" s="248" t="s">
        <v>923</v>
      </c>
      <c r="G184" s="229"/>
      <c r="H184" s="229" t="s">
        <v>996</v>
      </c>
      <c r="I184" s="229" t="s">
        <v>997</v>
      </c>
      <c r="J184" s="229"/>
      <c r="K184" s="270"/>
    </row>
    <row r="185" spans="2:11" ht="15" customHeight="1" x14ac:dyDescent="0.3">
      <c r="B185" s="249"/>
      <c r="C185" s="229" t="s">
        <v>998</v>
      </c>
      <c r="D185" s="229"/>
      <c r="E185" s="229"/>
      <c r="F185" s="248" t="s">
        <v>923</v>
      </c>
      <c r="G185" s="229"/>
      <c r="H185" s="229" t="s">
        <v>999</v>
      </c>
      <c r="I185" s="229" t="s">
        <v>997</v>
      </c>
      <c r="J185" s="229"/>
      <c r="K185" s="270"/>
    </row>
    <row r="186" spans="2:11" ht="15" customHeight="1" x14ac:dyDescent="0.3">
      <c r="B186" s="249"/>
      <c r="C186" s="229" t="s">
        <v>1000</v>
      </c>
      <c r="D186" s="229"/>
      <c r="E186" s="229"/>
      <c r="F186" s="248" t="s">
        <v>923</v>
      </c>
      <c r="G186" s="229"/>
      <c r="H186" s="229" t="s">
        <v>1001</v>
      </c>
      <c r="I186" s="229" t="s">
        <v>997</v>
      </c>
      <c r="J186" s="229"/>
      <c r="K186" s="270"/>
    </row>
    <row r="187" spans="2:11" ht="15" customHeight="1" x14ac:dyDescent="0.3">
      <c r="B187" s="249"/>
      <c r="C187" s="282" t="s">
        <v>1002</v>
      </c>
      <c r="D187" s="229"/>
      <c r="E187" s="229"/>
      <c r="F187" s="248" t="s">
        <v>923</v>
      </c>
      <c r="G187" s="229"/>
      <c r="H187" s="229" t="s">
        <v>1003</v>
      </c>
      <c r="I187" s="229" t="s">
        <v>1004</v>
      </c>
      <c r="J187" s="283" t="s">
        <v>1005</v>
      </c>
      <c r="K187" s="270"/>
    </row>
    <row r="188" spans="2:11" ht="15" customHeight="1" x14ac:dyDescent="0.3">
      <c r="B188" s="249"/>
      <c r="C188" s="234" t="s">
        <v>42</v>
      </c>
      <c r="D188" s="229"/>
      <c r="E188" s="229"/>
      <c r="F188" s="248" t="s">
        <v>917</v>
      </c>
      <c r="G188" s="229"/>
      <c r="H188" s="226" t="s">
        <v>1006</v>
      </c>
      <c r="I188" s="229" t="s">
        <v>1007</v>
      </c>
      <c r="J188" s="229"/>
      <c r="K188" s="270"/>
    </row>
    <row r="189" spans="2:11" ht="15" customHeight="1" x14ac:dyDescent="0.3">
      <c r="B189" s="249"/>
      <c r="C189" s="234" t="s">
        <v>1008</v>
      </c>
      <c r="D189" s="229"/>
      <c r="E189" s="229"/>
      <c r="F189" s="248" t="s">
        <v>917</v>
      </c>
      <c r="G189" s="229"/>
      <c r="H189" s="229" t="s">
        <v>1009</v>
      </c>
      <c r="I189" s="229" t="s">
        <v>951</v>
      </c>
      <c r="J189" s="229"/>
      <c r="K189" s="270"/>
    </row>
    <row r="190" spans="2:11" ht="15" customHeight="1" x14ac:dyDescent="0.3">
      <c r="B190" s="249"/>
      <c r="C190" s="234" t="s">
        <v>1010</v>
      </c>
      <c r="D190" s="229"/>
      <c r="E190" s="229"/>
      <c r="F190" s="248" t="s">
        <v>917</v>
      </c>
      <c r="G190" s="229"/>
      <c r="H190" s="229" t="s">
        <v>1011</v>
      </c>
      <c r="I190" s="229" t="s">
        <v>951</v>
      </c>
      <c r="J190" s="229"/>
      <c r="K190" s="270"/>
    </row>
    <row r="191" spans="2:11" ht="15" customHeight="1" x14ac:dyDescent="0.3">
      <c r="B191" s="249"/>
      <c r="C191" s="234" t="s">
        <v>1012</v>
      </c>
      <c r="D191" s="229"/>
      <c r="E191" s="229"/>
      <c r="F191" s="248" t="s">
        <v>923</v>
      </c>
      <c r="G191" s="229"/>
      <c r="H191" s="229" t="s">
        <v>1013</v>
      </c>
      <c r="I191" s="229" t="s">
        <v>951</v>
      </c>
      <c r="J191" s="229"/>
      <c r="K191" s="270"/>
    </row>
    <row r="192" spans="2:11" ht="15" customHeight="1" x14ac:dyDescent="0.3">
      <c r="B192" s="276"/>
      <c r="C192" s="284"/>
      <c r="D192" s="258"/>
      <c r="E192" s="258"/>
      <c r="F192" s="258"/>
      <c r="G192" s="258"/>
      <c r="H192" s="258"/>
      <c r="I192" s="258"/>
      <c r="J192" s="258"/>
      <c r="K192" s="277"/>
    </row>
    <row r="193" spans="2:11" ht="18.75" customHeight="1" x14ac:dyDescent="0.3">
      <c r="B193" s="226"/>
      <c r="C193" s="229"/>
      <c r="D193" s="229"/>
      <c r="E193" s="229"/>
      <c r="F193" s="248"/>
      <c r="G193" s="229"/>
      <c r="H193" s="229"/>
      <c r="I193" s="229"/>
      <c r="J193" s="229"/>
      <c r="K193" s="226"/>
    </row>
    <row r="194" spans="2:11" ht="18.75" customHeight="1" x14ac:dyDescent="0.3">
      <c r="B194" s="226"/>
      <c r="C194" s="229"/>
      <c r="D194" s="229"/>
      <c r="E194" s="229"/>
      <c r="F194" s="248"/>
      <c r="G194" s="229"/>
      <c r="H194" s="229"/>
      <c r="I194" s="229"/>
      <c r="J194" s="229"/>
      <c r="K194" s="226"/>
    </row>
    <row r="195" spans="2:11" ht="18.75" customHeight="1" x14ac:dyDescent="0.3">
      <c r="B195" s="235"/>
      <c r="C195" s="235"/>
      <c r="D195" s="235"/>
      <c r="E195" s="235"/>
      <c r="F195" s="235"/>
      <c r="G195" s="235"/>
      <c r="H195" s="235"/>
      <c r="I195" s="235"/>
      <c r="J195" s="235"/>
      <c r="K195" s="235"/>
    </row>
    <row r="196" spans="2:11" x14ac:dyDescent="0.3">
      <c r="B196" s="216"/>
      <c r="C196" s="217"/>
      <c r="D196" s="217"/>
      <c r="E196" s="217"/>
      <c r="F196" s="217"/>
      <c r="G196" s="217"/>
      <c r="H196" s="217"/>
      <c r="I196" s="217"/>
      <c r="J196" s="217"/>
      <c r="K196" s="218"/>
    </row>
    <row r="197" spans="2:11" ht="21" x14ac:dyDescent="0.3">
      <c r="B197" s="219"/>
      <c r="C197" s="335" t="s">
        <v>1014</v>
      </c>
      <c r="D197" s="335"/>
      <c r="E197" s="335"/>
      <c r="F197" s="335"/>
      <c r="G197" s="335"/>
      <c r="H197" s="335"/>
      <c r="I197" s="335"/>
      <c r="J197" s="335"/>
      <c r="K197" s="220"/>
    </row>
    <row r="198" spans="2:11" ht="25.5" customHeight="1" x14ac:dyDescent="0.3">
      <c r="B198" s="219"/>
      <c r="C198" s="285" t="s">
        <v>1015</v>
      </c>
      <c r="D198" s="285"/>
      <c r="E198" s="285"/>
      <c r="F198" s="285" t="s">
        <v>1016</v>
      </c>
      <c r="G198" s="286"/>
      <c r="H198" s="336" t="s">
        <v>1017</v>
      </c>
      <c r="I198" s="336"/>
      <c r="J198" s="336"/>
      <c r="K198" s="220"/>
    </row>
    <row r="199" spans="2:11" ht="5.25" customHeight="1" x14ac:dyDescent="0.3">
      <c r="B199" s="249"/>
      <c r="C199" s="246"/>
      <c r="D199" s="246"/>
      <c r="E199" s="246"/>
      <c r="F199" s="246"/>
      <c r="G199" s="229"/>
      <c r="H199" s="246"/>
      <c r="I199" s="246"/>
      <c r="J199" s="246"/>
      <c r="K199" s="270"/>
    </row>
    <row r="200" spans="2:11" ht="15" customHeight="1" x14ac:dyDescent="0.3">
      <c r="B200" s="249"/>
      <c r="C200" s="229" t="s">
        <v>1007</v>
      </c>
      <c r="D200" s="229"/>
      <c r="E200" s="229"/>
      <c r="F200" s="248" t="s">
        <v>43</v>
      </c>
      <c r="G200" s="229"/>
      <c r="H200" s="337" t="s">
        <v>1018</v>
      </c>
      <c r="I200" s="337"/>
      <c r="J200" s="337"/>
      <c r="K200" s="270"/>
    </row>
    <row r="201" spans="2:11" ht="15" customHeight="1" x14ac:dyDescent="0.3">
      <c r="B201" s="249"/>
      <c r="C201" s="255"/>
      <c r="D201" s="229"/>
      <c r="E201" s="229"/>
      <c r="F201" s="248" t="s">
        <v>44</v>
      </c>
      <c r="G201" s="229"/>
      <c r="H201" s="337" t="s">
        <v>1019</v>
      </c>
      <c r="I201" s="337"/>
      <c r="J201" s="337"/>
      <c r="K201" s="270"/>
    </row>
    <row r="202" spans="2:11" ht="15" customHeight="1" x14ac:dyDescent="0.3">
      <c r="B202" s="249"/>
      <c r="C202" s="255"/>
      <c r="D202" s="229"/>
      <c r="E202" s="229"/>
      <c r="F202" s="248" t="s">
        <v>47</v>
      </c>
      <c r="G202" s="229"/>
      <c r="H202" s="337" t="s">
        <v>1020</v>
      </c>
      <c r="I202" s="337"/>
      <c r="J202" s="337"/>
      <c r="K202" s="270"/>
    </row>
    <row r="203" spans="2:11" ht="15" customHeight="1" x14ac:dyDescent="0.3">
      <c r="B203" s="249"/>
      <c r="C203" s="229"/>
      <c r="D203" s="229"/>
      <c r="E203" s="229"/>
      <c r="F203" s="248" t="s">
        <v>45</v>
      </c>
      <c r="G203" s="229"/>
      <c r="H203" s="337" t="s">
        <v>1021</v>
      </c>
      <c r="I203" s="337"/>
      <c r="J203" s="337"/>
      <c r="K203" s="270"/>
    </row>
    <row r="204" spans="2:11" ht="15" customHeight="1" x14ac:dyDescent="0.3">
      <c r="B204" s="249"/>
      <c r="C204" s="229"/>
      <c r="D204" s="229"/>
      <c r="E204" s="229"/>
      <c r="F204" s="248" t="s">
        <v>46</v>
      </c>
      <c r="G204" s="229"/>
      <c r="H204" s="337" t="s">
        <v>1022</v>
      </c>
      <c r="I204" s="337"/>
      <c r="J204" s="337"/>
      <c r="K204" s="270"/>
    </row>
    <row r="205" spans="2:11" ht="15" customHeight="1" x14ac:dyDescent="0.3">
      <c r="B205" s="249"/>
      <c r="C205" s="229"/>
      <c r="D205" s="229"/>
      <c r="E205" s="229"/>
      <c r="F205" s="248"/>
      <c r="G205" s="229"/>
      <c r="H205" s="229"/>
      <c r="I205" s="229"/>
      <c r="J205" s="229"/>
      <c r="K205" s="270"/>
    </row>
    <row r="206" spans="2:11" ht="15" customHeight="1" x14ac:dyDescent="0.3">
      <c r="B206" s="249"/>
      <c r="C206" s="229" t="s">
        <v>963</v>
      </c>
      <c r="D206" s="229"/>
      <c r="E206" s="229"/>
      <c r="F206" s="248" t="s">
        <v>78</v>
      </c>
      <c r="G206" s="229"/>
      <c r="H206" s="337" t="s">
        <v>1023</v>
      </c>
      <c r="I206" s="337"/>
      <c r="J206" s="337"/>
      <c r="K206" s="270"/>
    </row>
    <row r="207" spans="2:11" ht="15" customHeight="1" x14ac:dyDescent="0.3">
      <c r="B207" s="249"/>
      <c r="C207" s="255"/>
      <c r="D207" s="229"/>
      <c r="E207" s="229"/>
      <c r="F207" s="248" t="s">
        <v>862</v>
      </c>
      <c r="G207" s="229"/>
      <c r="H207" s="337" t="s">
        <v>863</v>
      </c>
      <c r="I207" s="337"/>
      <c r="J207" s="337"/>
      <c r="K207" s="270"/>
    </row>
    <row r="208" spans="2:11" ht="15" customHeight="1" x14ac:dyDescent="0.3">
      <c r="B208" s="249"/>
      <c r="C208" s="229"/>
      <c r="D208" s="229"/>
      <c r="E208" s="229"/>
      <c r="F208" s="248" t="s">
        <v>860</v>
      </c>
      <c r="G208" s="229"/>
      <c r="H208" s="337" t="s">
        <v>1024</v>
      </c>
      <c r="I208" s="337"/>
      <c r="J208" s="337"/>
      <c r="K208" s="270"/>
    </row>
    <row r="209" spans="2:11" ht="15" customHeight="1" x14ac:dyDescent="0.3">
      <c r="B209" s="287"/>
      <c r="C209" s="255"/>
      <c r="D209" s="255"/>
      <c r="E209" s="255"/>
      <c r="F209" s="248" t="s">
        <v>864</v>
      </c>
      <c r="G209" s="234"/>
      <c r="H209" s="334" t="s">
        <v>865</v>
      </c>
      <c r="I209" s="334"/>
      <c r="J209" s="334"/>
      <c r="K209" s="288"/>
    </row>
    <row r="210" spans="2:11" ht="15" customHeight="1" x14ac:dyDescent="0.3">
      <c r="B210" s="287"/>
      <c r="C210" s="255"/>
      <c r="D210" s="255"/>
      <c r="E210" s="255"/>
      <c r="F210" s="248" t="s">
        <v>804</v>
      </c>
      <c r="G210" s="234"/>
      <c r="H210" s="334" t="s">
        <v>81</v>
      </c>
      <c r="I210" s="334"/>
      <c r="J210" s="334"/>
      <c r="K210" s="288"/>
    </row>
    <row r="211" spans="2:11" ht="15" customHeight="1" x14ac:dyDescent="0.3">
      <c r="B211" s="287"/>
      <c r="C211" s="255"/>
      <c r="D211" s="255"/>
      <c r="E211" s="255"/>
      <c r="F211" s="289"/>
      <c r="G211" s="234"/>
      <c r="H211" s="290"/>
      <c r="I211" s="290"/>
      <c r="J211" s="290"/>
      <c r="K211" s="288"/>
    </row>
    <row r="212" spans="2:11" ht="15" customHeight="1" x14ac:dyDescent="0.3">
      <c r="B212" s="287"/>
      <c r="C212" s="229" t="s">
        <v>987</v>
      </c>
      <c r="D212" s="255"/>
      <c r="E212" s="255"/>
      <c r="F212" s="248">
        <v>1</v>
      </c>
      <c r="G212" s="234"/>
      <c r="H212" s="334" t="s">
        <v>1025</v>
      </c>
      <c r="I212" s="334"/>
      <c r="J212" s="334"/>
      <c r="K212" s="288"/>
    </row>
    <row r="213" spans="2:11" ht="15" customHeight="1" x14ac:dyDescent="0.3">
      <c r="B213" s="287"/>
      <c r="C213" s="255"/>
      <c r="D213" s="255"/>
      <c r="E213" s="255"/>
      <c r="F213" s="248">
        <v>2</v>
      </c>
      <c r="G213" s="234"/>
      <c r="H213" s="334" t="s">
        <v>1026</v>
      </c>
      <c r="I213" s="334"/>
      <c r="J213" s="334"/>
      <c r="K213" s="288"/>
    </row>
    <row r="214" spans="2:11" ht="15" customHeight="1" x14ac:dyDescent="0.3">
      <c r="B214" s="287"/>
      <c r="C214" s="255"/>
      <c r="D214" s="255"/>
      <c r="E214" s="255"/>
      <c r="F214" s="248">
        <v>3</v>
      </c>
      <c r="G214" s="234"/>
      <c r="H214" s="334" t="s">
        <v>1027</v>
      </c>
      <c r="I214" s="334"/>
      <c r="J214" s="334"/>
      <c r="K214" s="288"/>
    </row>
    <row r="215" spans="2:11" ht="15" customHeight="1" x14ac:dyDescent="0.3">
      <c r="B215" s="287"/>
      <c r="C215" s="255"/>
      <c r="D215" s="255"/>
      <c r="E215" s="255"/>
      <c r="F215" s="248">
        <v>4</v>
      </c>
      <c r="G215" s="234"/>
      <c r="H215" s="334" t="s">
        <v>1028</v>
      </c>
      <c r="I215" s="334"/>
      <c r="J215" s="334"/>
      <c r="K215" s="288"/>
    </row>
    <row r="216" spans="2:11" ht="12.75" customHeight="1" x14ac:dyDescent="0.3">
      <c r="B216" s="291"/>
      <c r="C216" s="292"/>
      <c r="D216" s="292"/>
      <c r="E216" s="292"/>
      <c r="F216" s="292"/>
      <c r="G216" s="292"/>
      <c r="H216" s="292"/>
      <c r="I216" s="292"/>
      <c r="J216" s="292"/>
      <c r="K216" s="293"/>
    </row>
  </sheetData>
  <mergeCells count="77">
    <mergeCell ref="F17:J17"/>
    <mergeCell ref="C3:J3"/>
    <mergeCell ref="C4:J4"/>
    <mergeCell ref="C6:J6"/>
    <mergeCell ref="C7:J7"/>
    <mergeCell ref="C9:J9"/>
    <mergeCell ref="D10:J10"/>
    <mergeCell ref="D11:J11"/>
    <mergeCell ref="D13:J13"/>
    <mergeCell ref="D14:J14"/>
    <mergeCell ref="D15:J15"/>
    <mergeCell ref="F16:J16"/>
    <mergeCell ref="D32:J32"/>
    <mergeCell ref="F18:J18"/>
    <mergeCell ref="F19:J19"/>
    <mergeCell ref="F20:J20"/>
    <mergeCell ref="F21:J21"/>
    <mergeCell ref="C23:J23"/>
    <mergeCell ref="C24:J24"/>
    <mergeCell ref="D25:J25"/>
    <mergeCell ref="D26:J26"/>
    <mergeCell ref="D28:J28"/>
    <mergeCell ref="D29:J29"/>
    <mergeCell ref="D31:J31"/>
    <mergeCell ref="D45:J45"/>
    <mergeCell ref="D33:J33"/>
    <mergeCell ref="G34:J34"/>
    <mergeCell ref="G35:J35"/>
    <mergeCell ref="G36:J36"/>
    <mergeCell ref="G37:J37"/>
    <mergeCell ref="G38:J38"/>
    <mergeCell ref="G39:J39"/>
    <mergeCell ref="G40:J40"/>
    <mergeCell ref="G41:J41"/>
    <mergeCell ref="G42:J42"/>
    <mergeCell ref="G43:J43"/>
    <mergeCell ref="D59:J59"/>
    <mergeCell ref="E46:J46"/>
    <mergeCell ref="E47:J47"/>
    <mergeCell ref="E48:J48"/>
    <mergeCell ref="D49:J49"/>
    <mergeCell ref="C50:J50"/>
    <mergeCell ref="C52:J52"/>
    <mergeCell ref="C53:J53"/>
    <mergeCell ref="C55:J55"/>
    <mergeCell ref="D56:J56"/>
    <mergeCell ref="D57:J57"/>
    <mergeCell ref="D58:J58"/>
    <mergeCell ref="C145:J145"/>
    <mergeCell ref="D60:J60"/>
    <mergeCell ref="D61:J61"/>
    <mergeCell ref="D63:J63"/>
    <mergeCell ref="D64:J64"/>
    <mergeCell ref="D65:J65"/>
    <mergeCell ref="D66:J66"/>
    <mergeCell ref="D67:J67"/>
    <mergeCell ref="D68:J68"/>
    <mergeCell ref="C73:J73"/>
    <mergeCell ref="C100:J100"/>
    <mergeCell ref="C120:J120"/>
    <mergeCell ref="H209:J209"/>
    <mergeCell ref="C163:J163"/>
    <mergeCell ref="C197:J197"/>
    <mergeCell ref="H198:J198"/>
    <mergeCell ref="H200:J200"/>
    <mergeCell ref="H201:J201"/>
    <mergeCell ref="H202:J202"/>
    <mergeCell ref="H203:J203"/>
    <mergeCell ref="H204:J204"/>
    <mergeCell ref="H206:J206"/>
    <mergeCell ref="H207:J207"/>
    <mergeCell ref="H208:J208"/>
    <mergeCell ref="H210:J210"/>
    <mergeCell ref="H212:J212"/>
    <mergeCell ref="H213:J213"/>
    <mergeCell ref="H214:J214"/>
    <mergeCell ref="H215:J215"/>
  </mergeCells>
  <pageMargins left="0.59055118110236227" right="0.59055118110236227" top="0.59055118110236227" bottom="0.59055118110236227" header="0" footer="0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7</vt:i4>
      </vt:variant>
    </vt:vector>
  </HeadingPairs>
  <TitlesOfParts>
    <vt:vector size="11" baseType="lpstr">
      <vt:lpstr>Rekapitulace stavby</vt:lpstr>
      <vt:lpstr>17_42_0100 - Stavební část</vt:lpstr>
      <vt:lpstr>17_42_0200 - Ostatní náklady</vt:lpstr>
      <vt:lpstr>Pokyny pro vyplnění</vt:lpstr>
      <vt:lpstr>'17_42_0100 - Stavební část'!Názvy_tisku</vt:lpstr>
      <vt:lpstr>'17_42_0200 - Ostatní náklady'!Názvy_tisku</vt:lpstr>
      <vt:lpstr>'Rekapitulace stavby'!Názvy_tisku</vt:lpstr>
      <vt:lpstr>'17_42_0100 - Stavební část'!Oblast_tisku</vt:lpstr>
      <vt:lpstr>'17_42_0200 - Ostatní náklady'!Oblast_tisku</vt:lpstr>
      <vt:lpstr>'Pokyny pro vyplnění'!Oblast_tisku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DESKTOP-25MFG0R\Radek</dc:creator>
  <cp:lastModifiedBy>Tereza Nedbalová</cp:lastModifiedBy>
  <dcterms:created xsi:type="dcterms:W3CDTF">2017-05-09T10:46:38Z</dcterms:created>
  <dcterms:modified xsi:type="dcterms:W3CDTF">2018-05-24T05:39:11Z</dcterms:modified>
</cp:coreProperties>
</file>